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ecisionSupport\Department\3 - Current Projects\Annual Projects\Pricing Transparency\CY2022\Shoppable Services\"/>
    </mc:Choice>
  </mc:AlternateContent>
  <workbookProtection workbookAlgorithmName="SHA-512" workbookHashValue="SCq2HPHa8Tzv7+CVkvP+Z/IAXEIHO3UuDngmJ3QrBMedERF91Eel5Lch45oWxVqMXMgx4Y+CQ/g7I36zwNjIoA==" workbookSaltValue="zK5PHvZfwfjtxYVaoGTCVA==" workbookSpinCount="100000" lockStructure="1"/>
  <bookViews>
    <workbookView xWindow="0" yWindow="0" windowWidth="20520" windowHeight="9975"/>
  </bookViews>
  <sheets>
    <sheet name="Estimate" sheetId="1" r:id="rId1"/>
    <sheet name="NOTES" sheetId="4" state="hidden" r:id="rId2"/>
    <sheet name="List" sheetId="3" state="hidden" r:id="rId3"/>
    <sheet name="Shoppable Services" sheetId="2" state="hidden" r:id="rId4"/>
  </sheets>
  <definedNames>
    <definedName name="_xlnm._FilterDatabase" localSheetId="3" hidden="1">'Shoppable Services'!$A$2:$R$723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3" i="2" l="1"/>
  <c r="I722" i="2"/>
  <c r="I721" i="2"/>
  <c r="I720" i="2"/>
  <c r="I719" i="2"/>
  <c r="I718" i="2"/>
  <c r="I717" i="2"/>
  <c r="I716" i="2"/>
  <c r="I715" i="2"/>
  <c r="I714" i="2"/>
  <c r="I713" i="2"/>
  <c r="I712" i="2"/>
  <c r="I711" i="2"/>
  <c r="I710" i="2"/>
  <c r="I709" i="2"/>
  <c r="I708" i="2"/>
  <c r="I707" i="2"/>
  <c r="I706" i="2"/>
  <c r="I705" i="2"/>
  <c r="I704" i="2"/>
  <c r="I703" i="2"/>
  <c r="I702" i="2"/>
  <c r="I701" i="2"/>
  <c r="I700" i="2"/>
  <c r="I699" i="2"/>
  <c r="I695" i="2"/>
  <c r="I694" i="2"/>
  <c r="I693" i="2"/>
  <c r="I692" i="2"/>
  <c r="I691" i="2"/>
  <c r="I690" i="2"/>
  <c r="I689" i="2"/>
  <c r="I687" i="2"/>
  <c r="I686" i="2"/>
  <c r="I683" i="2"/>
  <c r="I682" i="2"/>
  <c r="I680" i="2"/>
  <c r="I679" i="2"/>
  <c r="I678" i="2"/>
  <c r="I677" i="2"/>
  <c r="I676" i="2"/>
  <c r="I675" i="2"/>
  <c r="I674" i="2"/>
  <c r="I673" i="2"/>
  <c r="I672" i="2"/>
  <c r="I671" i="2"/>
  <c r="I670" i="2"/>
  <c r="I669" i="2"/>
  <c r="I668" i="2"/>
  <c r="I662" i="2"/>
  <c r="I661" i="2"/>
  <c r="I574" i="2"/>
  <c r="I573" i="2"/>
  <c r="I572" i="2"/>
  <c r="I571" i="2"/>
  <c r="I570" i="2"/>
  <c r="I569" i="2"/>
  <c r="I568" i="2"/>
  <c r="I567" i="2"/>
  <c r="I566" i="2"/>
  <c r="I565" i="2"/>
  <c r="I437" i="2" l="1"/>
  <c r="I435" i="2"/>
  <c r="I434" i="2"/>
  <c r="A3" i="2" l="1"/>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O473" i="2" l="1"/>
  <c r="O472" i="2"/>
  <c r="P472" i="2"/>
  <c r="P303" i="2" l="1"/>
  <c r="O303" i="2"/>
  <c r="O336" i="2" l="1"/>
  <c r="P139" i="2"/>
  <c r="I698" i="2"/>
  <c r="I697" i="2"/>
  <c r="I696" i="2"/>
  <c r="I688" i="2"/>
  <c r="I685" i="2"/>
  <c r="I684" i="2"/>
  <c r="I681"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64" i="2"/>
  <c r="I563" i="2"/>
  <c r="I562" i="2"/>
  <c r="I561" i="2"/>
  <c r="I560" i="2"/>
  <c r="I559" i="2"/>
  <c r="I558" i="2"/>
  <c r="I557" i="2"/>
  <c r="I556" i="2"/>
  <c r="I555" i="2"/>
  <c r="I554" i="2"/>
  <c r="I553" i="2"/>
  <c r="I552" i="2"/>
  <c r="I551" i="2"/>
  <c r="I550" i="2"/>
  <c r="I549" i="2"/>
  <c r="I548" i="2"/>
  <c r="I547" i="2"/>
  <c r="I546" i="2"/>
  <c r="I545" i="2"/>
  <c r="I539" i="2"/>
  <c r="I538"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87" i="2"/>
  <c r="I473" i="2"/>
  <c r="I472" i="2"/>
  <c r="I471" i="2"/>
  <c r="I469" i="2"/>
  <c r="I454" i="2"/>
  <c r="I452" i="2"/>
  <c r="I446" i="2"/>
  <c r="I445" i="2"/>
  <c r="I444" i="2"/>
  <c r="I443" i="2"/>
  <c r="I442" i="2"/>
  <c r="I433" i="2"/>
  <c r="I432" i="2"/>
  <c r="I431" i="2"/>
  <c r="I430" i="2"/>
  <c r="I429" i="2"/>
  <c r="I428" i="2"/>
  <c r="I427" i="2"/>
  <c r="I426" i="2"/>
  <c r="I425" i="2"/>
  <c r="I424" i="2"/>
  <c r="I423" i="2"/>
  <c r="I422" i="2"/>
  <c r="I420" i="2"/>
  <c r="I416" i="2"/>
  <c r="I414" i="2"/>
  <c r="I413" i="2"/>
  <c r="I407" i="2"/>
  <c r="I406" i="2"/>
  <c r="I405" i="2"/>
  <c r="I404" i="2"/>
  <c r="I403" i="2"/>
  <c r="I402" i="2"/>
  <c r="I401" i="2"/>
  <c r="I400" i="2"/>
  <c r="I396" i="2"/>
  <c r="I395" i="2"/>
  <c r="I394" i="2"/>
  <c r="I393" i="2"/>
  <c r="I392" i="2"/>
  <c r="I391" i="2"/>
  <c r="I390" i="2"/>
  <c r="I389" i="2"/>
  <c r="I388" i="2"/>
  <c r="I387" i="2"/>
  <c r="I386" i="2"/>
  <c r="I385" i="2"/>
  <c r="I384" i="2"/>
  <c r="I383" i="2"/>
  <c r="I382" i="2"/>
  <c r="I381" i="2"/>
  <c r="I380" i="2"/>
  <c r="I375" i="2"/>
  <c r="I374" i="2"/>
  <c r="I373" i="2"/>
  <c r="I372" i="2"/>
  <c r="I371" i="2"/>
  <c r="I370" i="2"/>
  <c r="I369" i="2"/>
  <c r="I368" i="2"/>
  <c r="I367" i="2"/>
  <c r="I366" i="2"/>
  <c r="I365" i="2"/>
  <c r="I362" i="2"/>
  <c r="I361" i="2"/>
  <c r="I360" i="2"/>
  <c r="I359" i="2"/>
  <c r="I352" i="2"/>
  <c r="I351" i="2"/>
  <c r="I350" i="2"/>
  <c r="I349" i="2"/>
  <c r="I348" i="2"/>
  <c r="I347" i="2"/>
  <c r="I346" i="2"/>
  <c r="I345" i="2"/>
  <c r="I344" i="2"/>
  <c r="I343" i="2"/>
  <c r="I342" i="2"/>
  <c r="I340" i="2"/>
  <c r="I338" i="2"/>
  <c r="I337" i="2"/>
  <c r="I336" i="2"/>
  <c r="I334" i="2"/>
  <c r="I328" i="2"/>
  <c r="I327" i="2"/>
  <c r="I326" i="2"/>
  <c r="I325" i="2"/>
  <c r="I324" i="2"/>
  <c r="I323" i="2"/>
  <c r="I322" i="2"/>
  <c r="I321" i="2"/>
  <c r="I318" i="2"/>
  <c r="I317" i="2"/>
  <c r="I316" i="2"/>
  <c r="I315" i="2"/>
  <c r="I314" i="2"/>
  <c r="I313" i="2"/>
  <c r="I312" i="2"/>
  <c r="I311" i="2"/>
  <c r="I310" i="2"/>
  <c r="I309" i="2"/>
  <c r="I308" i="2"/>
  <c r="I307" i="2"/>
  <c r="I306" i="2"/>
  <c r="I305" i="2"/>
  <c r="I304" i="2"/>
  <c r="I303"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3" i="2"/>
  <c r="I132" i="2"/>
  <c r="I131" i="2"/>
  <c r="I130" i="2"/>
  <c r="I129" i="2"/>
  <c r="I128"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P143" i="2"/>
  <c r="P132" i="2"/>
  <c r="P509"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2" i="2"/>
  <c r="P661"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39" i="2"/>
  <c r="P538"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8" i="2"/>
  <c r="P507" i="2"/>
  <c r="P506" i="2"/>
  <c r="P504" i="2"/>
  <c r="P503" i="2"/>
  <c r="P502" i="2"/>
  <c r="P501" i="2"/>
  <c r="P500" i="2"/>
  <c r="P499" i="2"/>
  <c r="P498" i="2"/>
  <c r="P497" i="2"/>
  <c r="P496" i="2"/>
  <c r="P495" i="2"/>
  <c r="P494" i="2"/>
  <c r="P489" i="2"/>
  <c r="P487" i="2"/>
  <c r="P473" i="2"/>
  <c r="P471" i="2"/>
  <c r="P469" i="2"/>
  <c r="P454" i="2"/>
  <c r="P452" i="2"/>
  <c r="P446" i="2"/>
  <c r="P445" i="2"/>
  <c r="P444" i="2"/>
  <c r="P443" i="2"/>
  <c r="P442" i="2"/>
  <c r="P433" i="2"/>
  <c r="P432" i="2"/>
  <c r="P431" i="2"/>
  <c r="P430" i="2"/>
  <c r="P429" i="2"/>
  <c r="P428" i="2"/>
  <c r="P427" i="2"/>
  <c r="P426" i="2"/>
  <c r="P425" i="2"/>
  <c r="P424" i="2"/>
  <c r="P423" i="2"/>
  <c r="P422" i="2"/>
  <c r="P420" i="2"/>
  <c r="P416" i="2"/>
  <c r="P414" i="2"/>
  <c r="P413" i="2"/>
  <c r="P407" i="2"/>
  <c r="P406" i="2"/>
  <c r="P405" i="2"/>
  <c r="P404" i="2"/>
  <c r="P403" i="2"/>
  <c r="P402" i="2"/>
  <c r="P401" i="2"/>
  <c r="P400" i="2"/>
  <c r="P396" i="2"/>
  <c r="P395" i="2"/>
  <c r="P394" i="2"/>
  <c r="P393" i="2"/>
  <c r="P392" i="2"/>
  <c r="P391" i="2"/>
  <c r="P390" i="2"/>
  <c r="P389" i="2"/>
  <c r="P388" i="2"/>
  <c r="P387" i="2"/>
  <c r="P386" i="2"/>
  <c r="P385" i="2"/>
  <c r="P384" i="2"/>
  <c r="P383" i="2"/>
  <c r="P382" i="2"/>
  <c r="P381" i="2"/>
  <c r="P380" i="2"/>
  <c r="P375" i="2"/>
  <c r="P374" i="2"/>
  <c r="P373" i="2"/>
  <c r="P372" i="2"/>
  <c r="P371" i="2"/>
  <c r="P370" i="2"/>
  <c r="P369" i="2"/>
  <c r="P368" i="2"/>
  <c r="P367" i="2"/>
  <c r="P366" i="2"/>
  <c r="P365" i="2"/>
  <c r="P362" i="2"/>
  <c r="P361" i="2"/>
  <c r="P360" i="2"/>
  <c r="P359" i="2"/>
  <c r="P352" i="2"/>
  <c r="P351" i="2"/>
  <c r="P350" i="2"/>
  <c r="P349" i="2"/>
  <c r="P348" i="2"/>
  <c r="P347" i="2"/>
  <c r="P346" i="2"/>
  <c r="P345" i="2"/>
  <c r="P344" i="2"/>
  <c r="P343" i="2"/>
  <c r="P342" i="2"/>
  <c r="P340" i="2"/>
  <c r="P338" i="2"/>
  <c r="P337" i="2"/>
  <c r="P336" i="2"/>
  <c r="P334" i="2"/>
  <c r="P328" i="2"/>
  <c r="P327" i="2"/>
  <c r="P326" i="2"/>
  <c r="P325" i="2"/>
  <c r="P324" i="2"/>
  <c r="P323" i="2"/>
  <c r="P322" i="2"/>
  <c r="P321" i="2"/>
  <c r="P318" i="2"/>
  <c r="P317" i="2"/>
  <c r="P316" i="2"/>
  <c r="P315" i="2"/>
  <c r="P314" i="2"/>
  <c r="P313" i="2"/>
  <c r="P312" i="2"/>
  <c r="P311" i="2"/>
  <c r="P310" i="2"/>
  <c r="P309" i="2"/>
  <c r="P308" i="2"/>
  <c r="P307" i="2"/>
  <c r="P306" i="2"/>
  <c r="P305" i="2"/>
  <c r="P304"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2" i="2"/>
  <c r="P141" i="2"/>
  <c r="P140" i="2"/>
  <c r="P138" i="2"/>
  <c r="P137" i="2"/>
  <c r="P136" i="2"/>
  <c r="P135" i="2"/>
  <c r="P133" i="2"/>
  <c r="P131" i="2"/>
  <c r="P130" i="2"/>
  <c r="P129" i="2"/>
  <c r="P7" i="2"/>
  <c r="P4" i="2"/>
  <c r="O139" i="2" l="1"/>
  <c r="I126" i="2" l="1"/>
  <c r="P126" i="2"/>
  <c r="O126" i="2"/>
  <c r="A302" i="3" l="1"/>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C723" i="2"/>
  <c r="B723" i="2" s="1"/>
  <c r="C722" i="2"/>
  <c r="B722" i="2" s="1"/>
  <c r="C721" i="2"/>
  <c r="B721" i="2" s="1"/>
  <c r="C720" i="2"/>
  <c r="B720" i="2" s="1"/>
  <c r="C719" i="2"/>
  <c r="B719" i="2" s="1"/>
  <c r="C718" i="2"/>
  <c r="B718" i="2" s="1"/>
  <c r="C717" i="2"/>
  <c r="B717" i="2" s="1"/>
  <c r="C716" i="2"/>
  <c r="B716" i="2" s="1"/>
  <c r="C715" i="2"/>
  <c r="B715" i="2" s="1"/>
  <c r="C714" i="2"/>
  <c r="B714" i="2" s="1"/>
  <c r="C713" i="2"/>
  <c r="B713" i="2" s="1"/>
  <c r="C712" i="2"/>
  <c r="B712" i="2" s="1"/>
  <c r="C711" i="2"/>
  <c r="B711" i="2" s="1"/>
  <c r="C710" i="2"/>
  <c r="B710" i="2" s="1"/>
  <c r="C709" i="2"/>
  <c r="B709" i="2" s="1"/>
  <c r="C708" i="2"/>
  <c r="B708" i="2" s="1"/>
  <c r="C707" i="2"/>
  <c r="B707" i="2" s="1"/>
  <c r="C706" i="2"/>
  <c r="B706" i="2" s="1"/>
  <c r="C705" i="2"/>
  <c r="B705" i="2" s="1"/>
  <c r="C704" i="2"/>
  <c r="B704" i="2" s="1"/>
  <c r="C703" i="2"/>
  <c r="B703" i="2" s="1"/>
  <c r="C702" i="2"/>
  <c r="B702" i="2" s="1"/>
  <c r="C701" i="2"/>
  <c r="B701" i="2" s="1"/>
  <c r="C700" i="2"/>
  <c r="B700" i="2" s="1"/>
  <c r="C699" i="2"/>
  <c r="B699" i="2" s="1"/>
  <c r="C698" i="2"/>
  <c r="B698" i="2" s="1"/>
  <c r="C697" i="2"/>
  <c r="B697" i="2" s="1"/>
  <c r="C696" i="2"/>
  <c r="B696" i="2" s="1"/>
  <c r="C691" i="2"/>
  <c r="B691" i="2" s="1"/>
  <c r="C690" i="2"/>
  <c r="B690" i="2" s="1"/>
  <c r="C689" i="2"/>
  <c r="B689" i="2" s="1"/>
  <c r="C688" i="2"/>
  <c r="B688" i="2" s="1"/>
  <c r="C687" i="2"/>
  <c r="B687" i="2" s="1"/>
  <c r="C686" i="2"/>
  <c r="B686" i="2" s="1"/>
  <c r="C685" i="2"/>
  <c r="B685" i="2" s="1"/>
  <c r="C684" i="2"/>
  <c r="B684" i="2" s="1"/>
  <c r="C668" i="2"/>
  <c r="B668" i="2" s="1"/>
  <c r="C667" i="2"/>
  <c r="B667" i="2" s="1"/>
  <c r="C666" i="2"/>
  <c r="B666" i="2" s="1"/>
  <c r="C665" i="2"/>
  <c r="B665" i="2" s="1"/>
  <c r="C664" i="2"/>
  <c r="B664" i="2" s="1"/>
  <c r="C663" i="2"/>
  <c r="B663" i="2" s="1"/>
  <c r="C662" i="2"/>
  <c r="B662" i="2" s="1"/>
  <c r="C661" i="2"/>
  <c r="B661" i="2" s="1"/>
  <c r="C660" i="2"/>
  <c r="B660" i="2" s="1"/>
  <c r="C659" i="2"/>
  <c r="B659" i="2" s="1"/>
  <c r="C658" i="2"/>
  <c r="B658" i="2" s="1"/>
  <c r="C657" i="2"/>
  <c r="B657" i="2" s="1"/>
  <c r="C656" i="2"/>
  <c r="B656" i="2" s="1"/>
  <c r="C655" i="2"/>
  <c r="B655" i="2" s="1"/>
  <c r="C646" i="2"/>
  <c r="C647" i="2" s="1"/>
  <c r="C638" i="2"/>
  <c r="C639" i="2" s="1"/>
  <c r="C624" i="2"/>
  <c r="B624" i="2" s="1"/>
  <c r="C606" i="2"/>
  <c r="C607" i="2" s="1"/>
  <c r="C592" i="2"/>
  <c r="B592" i="2" s="1"/>
  <c r="C575" i="2"/>
  <c r="B575" i="2" s="1"/>
  <c r="C574" i="2"/>
  <c r="B574" i="2" s="1"/>
  <c r="C573" i="2"/>
  <c r="B573" i="2" s="1"/>
  <c r="C572" i="2"/>
  <c r="B572" i="2" s="1"/>
  <c r="C571" i="2"/>
  <c r="B571" i="2" s="1"/>
  <c r="C570" i="2"/>
  <c r="B570" i="2" s="1"/>
  <c r="C569" i="2"/>
  <c r="B569" i="2" s="1"/>
  <c r="C568" i="2"/>
  <c r="B568" i="2" s="1"/>
  <c r="C567" i="2"/>
  <c r="B567" i="2" s="1"/>
  <c r="C566" i="2"/>
  <c r="B566" i="2" s="1"/>
  <c r="C565" i="2"/>
  <c r="B565" i="2" s="1"/>
  <c r="C564" i="2"/>
  <c r="B564" i="2" s="1"/>
  <c r="C563" i="2"/>
  <c r="B563" i="2" s="1"/>
  <c r="C562" i="2"/>
  <c r="B562" i="2" s="1"/>
  <c r="C561" i="2"/>
  <c r="B561" i="2" s="1"/>
  <c r="C560" i="2"/>
  <c r="B560" i="2" s="1"/>
  <c r="C559" i="2"/>
  <c r="B559" i="2" s="1"/>
  <c r="C558" i="2"/>
  <c r="B558" i="2" s="1"/>
  <c r="C557" i="2"/>
  <c r="B557" i="2" s="1"/>
  <c r="C556" i="2"/>
  <c r="B556" i="2" s="1"/>
  <c r="C555" i="2"/>
  <c r="B555" i="2" s="1"/>
  <c r="C553" i="2"/>
  <c r="C554" i="2" s="1"/>
  <c r="B554" i="2" s="1"/>
  <c r="C551" i="2"/>
  <c r="B551" i="2" s="1"/>
  <c r="C549" i="2"/>
  <c r="C550" i="2" s="1"/>
  <c r="B550" i="2" s="1"/>
  <c r="C547" i="2"/>
  <c r="B547" i="2" s="1"/>
  <c r="C546" i="2"/>
  <c r="B546" i="2" s="1"/>
  <c r="C545" i="2"/>
  <c r="B545" i="2" s="1"/>
  <c r="C544" i="2"/>
  <c r="B544" i="2" s="1"/>
  <c r="C543" i="2"/>
  <c r="B543" i="2" s="1"/>
  <c r="C542" i="2"/>
  <c r="B542" i="2" s="1"/>
  <c r="C541" i="2"/>
  <c r="B541" i="2" s="1"/>
  <c r="C540" i="2"/>
  <c r="B540" i="2" s="1"/>
  <c r="C537" i="2"/>
  <c r="B537" i="2" s="1"/>
  <c r="C536" i="2"/>
  <c r="B536" i="2" s="1"/>
  <c r="C533" i="2"/>
  <c r="C532" i="2"/>
  <c r="B532" i="2" s="1"/>
  <c r="C531" i="2"/>
  <c r="B531" i="2" s="1"/>
  <c r="C530" i="2"/>
  <c r="B530" i="2" s="1"/>
  <c r="C529" i="2"/>
  <c r="B529" i="2" s="1"/>
  <c r="C528" i="2"/>
  <c r="B528" i="2" s="1"/>
  <c r="C527" i="2"/>
  <c r="B527" i="2" s="1"/>
  <c r="C526" i="2"/>
  <c r="B526" i="2" s="1"/>
  <c r="C525" i="2"/>
  <c r="B525" i="2" s="1"/>
  <c r="C524" i="2"/>
  <c r="B524" i="2" s="1"/>
  <c r="C523" i="2"/>
  <c r="B523" i="2" s="1"/>
  <c r="C522" i="2"/>
  <c r="B522" i="2" s="1"/>
  <c r="C521" i="2"/>
  <c r="B521" i="2" s="1"/>
  <c r="C520" i="2"/>
  <c r="B520" i="2" s="1"/>
  <c r="C518" i="2"/>
  <c r="C519" i="2" s="1"/>
  <c r="B519" i="2" s="1"/>
  <c r="C517" i="2"/>
  <c r="B517" i="2" s="1"/>
  <c r="C516" i="2"/>
  <c r="B516" i="2" s="1"/>
  <c r="C515" i="2"/>
  <c r="B515" i="2" s="1"/>
  <c r="C512" i="2"/>
  <c r="B512" i="2" s="1"/>
  <c r="C511" i="2"/>
  <c r="B511" i="2" s="1"/>
  <c r="C510" i="2"/>
  <c r="B510" i="2" s="1"/>
  <c r="C508" i="2"/>
  <c r="B508" i="2" s="1"/>
  <c r="C507" i="2"/>
  <c r="B507" i="2" s="1"/>
  <c r="C506" i="2"/>
  <c r="B506" i="2" s="1"/>
  <c r="C505" i="2"/>
  <c r="B505" i="2" s="1"/>
  <c r="C504" i="2"/>
  <c r="B504" i="2" s="1"/>
  <c r="C503" i="2"/>
  <c r="B503" i="2" s="1"/>
  <c r="C502" i="2"/>
  <c r="B502" i="2" s="1"/>
  <c r="C501" i="2"/>
  <c r="B501" i="2" s="1"/>
  <c r="C500" i="2"/>
  <c r="B500" i="2" s="1"/>
  <c r="C499" i="2"/>
  <c r="B499" i="2" s="1"/>
  <c r="C498" i="2"/>
  <c r="B498" i="2" s="1"/>
  <c r="C497" i="2"/>
  <c r="B497" i="2" s="1"/>
  <c r="C496" i="2"/>
  <c r="B496" i="2" s="1"/>
  <c r="C495" i="2"/>
  <c r="B495" i="2" s="1"/>
  <c r="C494" i="2"/>
  <c r="B494" i="2" s="1"/>
  <c r="C492" i="2"/>
  <c r="B492" i="2" s="1"/>
  <c r="C490" i="2"/>
  <c r="C491" i="2" s="1"/>
  <c r="B491" i="2" s="1"/>
  <c r="C488" i="2"/>
  <c r="B488" i="2" s="1"/>
  <c r="C486" i="2"/>
  <c r="C487" i="2" s="1"/>
  <c r="B487" i="2" s="1"/>
  <c r="C484" i="2"/>
  <c r="B484" i="2" s="1"/>
  <c r="C482" i="2"/>
  <c r="C483" i="2" s="1"/>
  <c r="B483" i="2" s="1"/>
  <c r="C480" i="2"/>
  <c r="B480" i="2" s="1"/>
  <c r="C478" i="2"/>
  <c r="C479" i="2" s="1"/>
  <c r="B479" i="2" s="1"/>
  <c r="C476" i="2"/>
  <c r="B476" i="2" s="1"/>
  <c r="C474" i="2"/>
  <c r="C475" i="2" s="1"/>
  <c r="B475" i="2" s="1"/>
  <c r="C467" i="2"/>
  <c r="B467" i="2" s="1"/>
  <c r="C466" i="2"/>
  <c r="B466" i="2" s="1"/>
  <c r="C464" i="2"/>
  <c r="B464" i="2" s="1"/>
  <c r="C462" i="2"/>
  <c r="C463" i="2" s="1"/>
  <c r="B463" i="2" s="1"/>
  <c r="C459" i="2"/>
  <c r="B459" i="2" s="1"/>
  <c r="C457" i="2"/>
  <c r="C458" i="2" s="1"/>
  <c r="B458" i="2" s="1"/>
  <c r="C456" i="2"/>
  <c r="B456" i="2" s="1"/>
  <c r="C455" i="2"/>
  <c r="B455" i="2" s="1"/>
  <c r="C454" i="2"/>
  <c r="B454" i="2" s="1"/>
  <c r="C453" i="2"/>
  <c r="B453" i="2" s="1"/>
  <c r="C452" i="2"/>
  <c r="B452" i="2" s="1"/>
  <c r="C451" i="2"/>
  <c r="B451" i="2" s="1"/>
  <c r="C450" i="2"/>
  <c r="B450" i="2" s="1"/>
  <c r="C449" i="2"/>
  <c r="B449" i="2" s="1"/>
  <c r="C448" i="2"/>
  <c r="B448" i="2" s="1"/>
  <c r="C447" i="2"/>
  <c r="B447" i="2" s="1"/>
  <c r="C446" i="2"/>
  <c r="B446" i="2" s="1"/>
  <c r="C445" i="2"/>
  <c r="B445" i="2" s="1"/>
  <c r="C444" i="2"/>
  <c r="B444" i="2" s="1"/>
  <c r="C443" i="2"/>
  <c r="B443" i="2" s="1"/>
  <c r="C442" i="2"/>
  <c r="B442" i="2" s="1"/>
  <c r="C441" i="2"/>
  <c r="B441" i="2" s="1"/>
  <c r="C440" i="2"/>
  <c r="B440" i="2" s="1"/>
  <c r="C439" i="2"/>
  <c r="B439" i="2" s="1"/>
  <c r="C438" i="2"/>
  <c r="B438" i="2" s="1"/>
  <c r="C437" i="2"/>
  <c r="B437" i="2" s="1"/>
  <c r="C436" i="2"/>
  <c r="B436" i="2" s="1"/>
  <c r="C435" i="2"/>
  <c r="B435" i="2" s="1"/>
  <c r="C434" i="2"/>
  <c r="B434" i="2" s="1"/>
  <c r="A2" i="3"/>
  <c r="A37" i="1" s="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C593" i="2" l="1"/>
  <c r="C594" i="2" s="1"/>
  <c r="B594" i="2" s="1"/>
  <c r="C669" i="2"/>
  <c r="C670" i="2" s="1"/>
  <c r="C671" i="2" s="1"/>
  <c r="C481" i="2"/>
  <c r="B481" i="2" s="1"/>
  <c r="C460" i="2"/>
  <c r="B460" i="2" s="1"/>
  <c r="C485" i="2"/>
  <c r="B485" i="2" s="1"/>
  <c r="C548" i="2"/>
  <c r="B548" i="2" s="1"/>
  <c r="C625" i="2"/>
  <c r="C626" i="2" s="1"/>
  <c r="B626" i="2" s="1"/>
  <c r="C477" i="2"/>
  <c r="B477" i="2" s="1"/>
  <c r="C513" i="2"/>
  <c r="C514" i="2" s="1"/>
  <c r="B514" i="2" s="1"/>
  <c r="C576" i="2"/>
  <c r="C465" i="2"/>
  <c r="B465" i="2" s="1"/>
  <c r="C489" i="2"/>
  <c r="B489" i="2" s="1"/>
  <c r="C552" i="2"/>
  <c r="B552" i="2" s="1"/>
  <c r="C692" i="2"/>
  <c r="C493" i="2"/>
  <c r="B493" i="2" s="1"/>
  <c r="C509" i="2"/>
  <c r="B509" i="2" s="1"/>
  <c r="B639" i="2"/>
  <c r="C640" i="2"/>
  <c r="B647" i="2"/>
  <c r="C648" i="2"/>
  <c r="B607" i="2"/>
  <c r="C608" i="2"/>
  <c r="B457" i="2"/>
  <c r="B533" i="2"/>
  <c r="B549" i="2"/>
  <c r="B553" i="2"/>
  <c r="B462" i="2"/>
  <c r="B474" i="2"/>
  <c r="B478" i="2"/>
  <c r="B482" i="2"/>
  <c r="B486" i="2"/>
  <c r="B490" i="2"/>
  <c r="B518" i="2"/>
  <c r="B606" i="2"/>
  <c r="B638" i="2"/>
  <c r="B646" i="2"/>
  <c r="C595" i="2" l="1"/>
  <c r="C596" i="2" s="1"/>
  <c r="B593" i="2"/>
  <c r="C681" i="2"/>
  <c r="C534" i="2"/>
  <c r="B669" i="2"/>
  <c r="C627" i="2"/>
  <c r="B627" i="2" s="1"/>
  <c r="B625" i="2"/>
  <c r="B670" i="2"/>
  <c r="B513" i="2"/>
  <c r="C461" i="2"/>
  <c r="B461" i="2" s="1"/>
  <c r="B576" i="2"/>
  <c r="C577" i="2"/>
  <c r="B692" i="2"/>
  <c r="C693" i="2"/>
  <c r="C649" i="2"/>
  <c r="B648" i="2"/>
  <c r="B671" i="2"/>
  <c r="C672" i="2"/>
  <c r="C609" i="2"/>
  <c r="B608" i="2"/>
  <c r="C641" i="2"/>
  <c r="B640" i="2"/>
  <c r="B595" i="2" l="1"/>
  <c r="B534" i="2"/>
  <c r="C535" i="2"/>
  <c r="B535" i="2" s="1"/>
  <c r="C682" i="2"/>
  <c r="B681" i="2"/>
  <c r="C628" i="2"/>
  <c r="C629" i="2" s="1"/>
  <c r="C694" i="2"/>
  <c r="B693" i="2"/>
  <c r="C578" i="2"/>
  <c r="B577" i="2"/>
  <c r="C597" i="2"/>
  <c r="B596" i="2"/>
  <c r="C642" i="2"/>
  <c r="B641" i="2"/>
  <c r="C610" i="2"/>
  <c r="B609" i="2"/>
  <c r="C673" i="2"/>
  <c r="B672" i="2"/>
  <c r="C650" i="2"/>
  <c r="B649" i="2"/>
  <c r="B682" i="2" l="1"/>
  <c r="C683" i="2"/>
  <c r="B683" i="2" s="1"/>
  <c r="B628" i="2"/>
  <c r="B694" i="2"/>
  <c r="C695" i="2"/>
  <c r="B695" i="2" s="1"/>
  <c r="C579" i="2"/>
  <c r="B578" i="2"/>
  <c r="C651" i="2"/>
  <c r="B650" i="2"/>
  <c r="C598" i="2"/>
  <c r="B597" i="2"/>
  <c r="C674" i="2"/>
  <c r="B673" i="2"/>
  <c r="C630" i="2"/>
  <c r="B629" i="2"/>
  <c r="C611" i="2"/>
  <c r="B610" i="2"/>
  <c r="C643" i="2"/>
  <c r="B642" i="2"/>
  <c r="B579" i="2" l="1"/>
  <c r="C580" i="2"/>
  <c r="C675" i="2"/>
  <c r="B674" i="2"/>
  <c r="B643" i="2"/>
  <c r="C644" i="2"/>
  <c r="C599" i="2"/>
  <c r="B598" i="2"/>
  <c r="C631" i="2"/>
  <c r="B630" i="2"/>
  <c r="B611" i="2"/>
  <c r="C612" i="2"/>
  <c r="B651" i="2"/>
  <c r="C652" i="2"/>
  <c r="C581" i="2" l="1"/>
  <c r="B580" i="2"/>
  <c r="C653" i="2"/>
  <c r="B652" i="2"/>
  <c r="C645" i="2"/>
  <c r="B645" i="2" s="1"/>
  <c r="B644" i="2"/>
  <c r="B599" i="2"/>
  <c r="C600" i="2"/>
  <c r="B675" i="2"/>
  <c r="C676" i="2"/>
  <c r="C613" i="2"/>
  <c r="B612" i="2"/>
  <c r="B631" i="2"/>
  <c r="C632" i="2"/>
  <c r="C582" i="2" l="1"/>
  <c r="B581" i="2"/>
  <c r="C677" i="2"/>
  <c r="B676" i="2"/>
  <c r="C601" i="2"/>
  <c r="B600" i="2"/>
  <c r="C633" i="2"/>
  <c r="B632" i="2"/>
  <c r="C614" i="2"/>
  <c r="B613" i="2"/>
  <c r="C654" i="2"/>
  <c r="B654" i="2" s="1"/>
  <c r="B653" i="2"/>
  <c r="C583" i="2" l="1"/>
  <c r="B582" i="2"/>
  <c r="C602" i="2"/>
  <c r="B601" i="2"/>
  <c r="C634" i="2"/>
  <c r="B633" i="2"/>
  <c r="C615" i="2"/>
  <c r="B614" i="2"/>
  <c r="C678" i="2"/>
  <c r="B677" i="2"/>
  <c r="B583" i="2" l="1"/>
  <c r="C584" i="2"/>
  <c r="B615" i="2"/>
  <c r="C616" i="2"/>
  <c r="C635" i="2"/>
  <c r="B634" i="2"/>
  <c r="C679" i="2"/>
  <c r="B678" i="2"/>
  <c r="C603" i="2"/>
  <c r="B602" i="2"/>
  <c r="C585" i="2" l="1"/>
  <c r="B584" i="2"/>
  <c r="B635" i="2"/>
  <c r="C636" i="2"/>
  <c r="C617" i="2"/>
  <c r="B616" i="2"/>
  <c r="B679" i="2"/>
  <c r="C680" i="2"/>
  <c r="B680" i="2" s="1"/>
  <c r="B603" i="2"/>
  <c r="C604" i="2"/>
  <c r="C586" i="2" l="1"/>
  <c r="B585" i="2"/>
  <c r="C618" i="2"/>
  <c r="B617" i="2"/>
  <c r="C637" i="2"/>
  <c r="B637" i="2" s="1"/>
  <c r="B636" i="2"/>
  <c r="C605" i="2"/>
  <c r="B605" i="2" s="1"/>
  <c r="B604" i="2"/>
  <c r="C420" i="2"/>
  <c r="C421" i="2" s="1"/>
  <c r="A35" i="1"/>
  <c r="B586" i="2" l="1"/>
  <c r="C587" i="2"/>
  <c r="C619" i="2"/>
  <c r="B618" i="2"/>
  <c r="B420" i="2"/>
  <c r="C422" i="2"/>
  <c r="B421" i="2"/>
  <c r="C419" i="2"/>
  <c r="C418" i="2"/>
  <c r="C417" i="2"/>
  <c r="C416" i="2"/>
  <c r="C414" i="2"/>
  <c r="C415" i="2" s="1"/>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79" i="2"/>
  <c r="C380" i="2" s="1"/>
  <c r="C378" i="2"/>
  <c r="C377" i="2"/>
  <c r="C376" i="2"/>
  <c r="C375" i="2"/>
  <c r="C374" i="2"/>
  <c r="C373" i="2"/>
  <c r="C372" i="2"/>
  <c r="C371" i="2"/>
  <c r="C370" i="2"/>
  <c r="C369" i="2"/>
  <c r="C368" i="2"/>
  <c r="C367" i="2"/>
  <c r="C366" i="2"/>
  <c r="C365" i="2"/>
  <c r="C364" i="2"/>
  <c r="C363" i="2"/>
  <c r="C362" i="2"/>
  <c r="C361" i="2"/>
  <c r="C360" i="2"/>
  <c r="C358" i="2"/>
  <c r="C359" i="2" s="1"/>
  <c r="C357" i="2"/>
  <c r="C356" i="2"/>
  <c r="C355" i="2"/>
  <c r="C354" i="2"/>
  <c r="C353" i="2"/>
  <c r="C352" i="2"/>
  <c r="C351" i="2"/>
  <c r="C350" i="2"/>
  <c r="C349" i="2"/>
  <c r="C348" i="2"/>
  <c r="C347" i="2"/>
  <c r="C346" i="2"/>
  <c r="C345" i="2"/>
  <c r="C344" i="2"/>
  <c r="C343" i="2"/>
  <c r="C341" i="2"/>
  <c r="C342" i="2" s="1"/>
  <c r="C339" i="2"/>
  <c r="C340" i="2" s="1"/>
  <c r="C338" i="2"/>
  <c r="C337" i="2"/>
  <c r="C336" i="2"/>
  <c r="C335" i="2"/>
  <c r="C334" i="2"/>
  <c r="C333" i="2"/>
  <c r="C332" i="2"/>
  <c r="C331" i="2"/>
  <c r="C330" i="2"/>
  <c r="C329" i="2"/>
  <c r="C327" i="2"/>
  <c r="C328" i="2" s="1"/>
  <c r="C326" i="2"/>
  <c r="C325" i="2"/>
  <c r="C323" i="2"/>
  <c r="C324" i="2" s="1"/>
  <c r="C322" i="2"/>
  <c r="C321" i="2"/>
  <c r="C320" i="2"/>
  <c r="C319" i="2"/>
  <c r="C318" i="2"/>
  <c r="C317" i="2"/>
  <c r="C306" i="2"/>
  <c r="C307" i="2" s="1"/>
  <c r="C308" i="2" s="1"/>
  <c r="C309" i="2" s="1"/>
  <c r="C310" i="2" s="1"/>
  <c r="C311" i="2" s="1"/>
  <c r="C312" i="2" s="1"/>
  <c r="C313" i="2" s="1"/>
  <c r="C314" i="2" s="1"/>
  <c r="C315" i="2" s="1"/>
  <c r="C316" i="2" s="1"/>
  <c r="C304" i="2"/>
  <c r="C305" i="2" s="1"/>
  <c r="C301" i="2"/>
  <c r="C302" i="2" s="1"/>
  <c r="C303" i="2" s="1"/>
  <c r="C292" i="2"/>
  <c r="C293" i="2" s="1"/>
  <c r="C294" i="2" s="1"/>
  <c r="C295" i="2" s="1"/>
  <c r="C296" i="2" s="1"/>
  <c r="C297" i="2" s="1"/>
  <c r="C298" i="2" s="1"/>
  <c r="C299" i="2" s="1"/>
  <c r="C300" i="2" s="1"/>
  <c r="C291" i="2"/>
  <c r="C279" i="2"/>
  <c r="C280" i="2" s="1"/>
  <c r="C281" i="2" s="1"/>
  <c r="C282" i="2" s="1"/>
  <c r="C283" i="2" s="1"/>
  <c r="C284" i="2" s="1"/>
  <c r="C285" i="2" s="1"/>
  <c r="C286" i="2" s="1"/>
  <c r="C287" i="2" s="1"/>
  <c r="C288" i="2" s="1"/>
  <c r="C289" i="2" s="1"/>
  <c r="C290" i="2" s="1"/>
  <c r="C265" i="2"/>
  <c r="C266" i="2" s="1"/>
  <c r="C267" i="2" s="1"/>
  <c r="C268" i="2" s="1"/>
  <c r="C269" i="2" s="1"/>
  <c r="C270" i="2" s="1"/>
  <c r="C271" i="2" s="1"/>
  <c r="C272" i="2" s="1"/>
  <c r="C273" i="2" s="1"/>
  <c r="C274" i="2" s="1"/>
  <c r="C275" i="2" s="1"/>
  <c r="C276" i="2" s="1"/>
  <c r="C277" i="2" s="1"/>
  <c r="C278" i="2" s="1"/>
  <c r="C256" i="2"/>
  <c r="C257" i="2" s="1"/>
  <c r="C258" i="2" s="1"/>
  <c r="C259" i="2" s="1"/>
  <c r="C260" i="2" s="1"/>
  <c r="C261" i="2" s="1"/>
  <c r="C262" i="2" s="1"/>
  <c r="C263" i="2" s="1"/>
  <c r="C264" i="2" s="1"/>
  <c r="C242" i="2"/>
  <c r="C243" i="2" s="1"/>
  <c r="C244" i="2" s="1"/>
  <c r="C245" i="2" s="1"/>
  <c r="C246" i="2" s="1"/>
  <c r="C247" i="2" s="1"/>
  <c r="C248" i="2" s="1"/>
  <c r="C249" i="2" s="1"/>
  <c r="C250" i="2" s="1"/>
  <c r="C251" i="2" s="1"/>
  <c r="C252" i="2" s="1"/>
  <c r="C253" i="2" s="1"/>
  <c r="C254" i="2" s="1"/>
  <c r="C255" i="2" s="1"/>
  <c r="C234" i="2"/>
  <c r="C235" i="2" s="1"/>
  <c r="C236" i="2" s="1"/>
  <c r="C237" i="2" s="1"/>
  <c r="C238" i="2" s="1"/>
  <c r="C239" i="2" s="1"/>
  <c r="C240" i="2" s="1"/>
  <c r="C241" i="2" s="1"/>
  <c r="C227" i="2"/>
  <c r="C228" i="2" s="1"/>
  <c r="C229" i="2" s="1"/>
  <c r="C230" i="2" s="1"/>
  <c r="C231" i="2" s="1"/>
  <c r="C232" i="2" s="1"/>
  <c r="C233" i="2" s="1"/>
  <c r="C219" i="2"/>
  <c r="C220" i="2" s="1"/>
  <c r="C221" i="2" s="1"/>
  <c r="C222" i="2" s="1"/>
  <c r="C223" i="2" s="1"/>
  <c r="C224" i="2" s="1"/>
  <c r="C225" i="2" s="1"/>
  <c r="C226" i="2" s="1"/>
  <c r="C211" i="2"/>
  <c r="C212" i="2" s="1"/>
  <c r="C213" i="2" s="1"/>
  <c r="C214" i="2" s="1"/>
  <c r="C215" i="2" s="1"/>
  <c r="C216" i="2" s="1"/>
  <c r="C217" i="2" s="1"/>
  <c r="C218" i="2" s="1"/>
  <c r="C204" i="2"/>
  <c r="C205" i="2" s="1"/>
  <c r="C206" i="2" s="1"/>
  <c r="C207" i="2" s="1"/>
  <c r="C208" i="2" s="1"/>
  <c r="C209" i="2" s="1"/>
  <c r="C210" i="2" s="1"/>
  <c r="C196" i="2"/>
  <c r="C197" i="2" s="1"/>
  <c r="C198" i="2" s="1"/>
  <c r="C199" i="2" s="1"/>
  <c r="C200" i="2" s="1"/>
  <c r="C201" i="2" s="1"/>
  <c r="C202" i="2" s="1"/>
  <c r="C203" i="2" s="1"/>
  <c r="C188" i="2"/>
  <c r="C189" i="2" s="1"/>
  <c r="C190" i="2" s="1"/>
  <c r="C191" i="2" s="1"/>
  <c r="C192" i="2" s="1"/>
  <c r="C193" i="2" s="1"/>
  <c r="C194" i="2" s="1"/>
  <c r="C195" i="2" s="1"/>
  <c r="C180" i="2"/>
  <c r="C181" i="2" s="1"/>
  <c r="C182" i="2" s="1"/>
  <c r="C183" i="2" s="1"/>
  <c r="C184" i="2" s="1"/>
  <c r="C185" i="2" s="1"/>
  <c r="C186" i="2" s="1"/>
  <c r="C187" i="2" s="1"/>
  <c r="C172" i="2"/>
  <c r="C173" i="2" s="1"/>
  <c r="C174" i="2" s="1"/>
  <c r="C175" i="2" s="1"/>
  <c r="C176" i="2" s="1"/>
  <c r="C177" i="2" s="1"/>
  <c r="C178" i="2" s="1"/>
  <c r="C179" i="2" s="1"/>
  <c r="C166" i="2"/>
  <c r="C167" i="2" s="1"/>
  <c r="C168" i="2" s="1"/>
  <c r="C169" i="2" s="1"/>
  <c r="C170" i="2" s="1"/>
  <c r="C171" i="2" s="1"/>
  <c r="C156" i="2"/>
  <c r="C157" i="2" s="1"/>
  <c r="C158" i="2" s="1"/>
  <c r="C159" i="2" s="1"/>
  <c r="C160" i="2" s="1"/>
  <c r="C161" i="2" s="1"/>
  <c r="C162" i="2" s="1"/>
  <c r="C163" i="2" s="1"/>
  <c r="C164" i="2" s="1"/>
  <c r="C165" i="2" s="1"/>
  <c r="C144" i="2"/>
  <c r="C145" i="2" s="1"/>
  <c r="C146" i="2" s="1"/>
  <c r="C147" i="2" s="1"/>
  <c r="C148" i="2" s="1"/>
  <c r="C149" i="2" s="1"/>
  <c r="C150" i="2" s="1"/>
  <c r="C151" i="2" s="1"/>
  <c r="C152" i="2" s="1"/>
  <c r="C153" i="2" s="1"/>
  <c r="C154" i="2" s="1"/>
  <c r="C155" i="2" s="1"/>
  <c r="C140" i="2"/>
  <c r="C141" i="2" s="1"/>
  <c r="C142" i="2" s="1"/>
  <c r="C143" i="2" s="1"/>
  <c r="C138" i="2"/>
  <c r="C139" i="2" s="1"/>
  <c r="C123" i="2"/>
  <c r="C124" i="2" s="1"/>
  <c r="C125" i="2" s="1"/>
  <c r="C126" i="2" s="1"/>
  <c r="C127" i="2" s="1"/>
  <c r="C128" i="2" s="1"/>
  <c r="C129" i="2" s="1"/>
  <c r="C130" i="2" s="1"/>
  <c r="C131" i="2" s="1"/>
  <c r="C132" i="2" s="1"/>
  <c r="C112" i="2"/>
  <c r="C113" i="2" s="1"/>
  <c r="C114" i="2" s="1"/>
  <c r="C115" i="2" s="1"/>
  <c r="C116" i="2" s="1"/>
  <c r="C117" i="2" s="1"/>
  <c r="C118" i="2" s="1"/>
  <c r="C119" i="2" s="1"/>
  <c r="C120" i="2" s="1"/>
  <c r="C121" i="2" s="1"/>
  <c r="C122" i="2" s="1"/>
  <c r="C99" i="2"/>
  <c r="C100" i="2" s="1"/>
  <c r="C101" i="2" s="1"/>
  <c r="C102" i="2" s="1"/>
  <c r="C103" i="2" s="1"/>
  <c r="C104" i="2" s="1"/>
  <c r="C105" i="2" s="1"/>
  <c r="C106" i="2" s="1"/>
  <c r="C107" i="2" s="1"/>
  <c r="C108" i="2" s="1"/>
  <c r="C109" i="2" s="1"/>
  <c r="C110" i="2" s="1"/>
  <c r="C111" i="2" s="1"/>
  <c r="C86" i="2"/>
  <c r="C87" i="2" s="1"/>
  <c r="C88" i="2" s="1"/>
  <c r="C89" i="2" s="1"/>
  <c r="C90" i="2" s="1"/>
  <c r="C91" i="2" s="1"/>
  <c r="C92" i="2" s="1"/>
  <c r="C93" i="2" s="1"/>
  <c r="C94" i="2" s="1"/>
  <c r="C95" i="2" s="1"/>
  <c r="C96" i="2" s="1"/>
  <c r="C97" i="2" s="1"/>
  <c r="C98" i="2" s="1"/>
  <c r="C75" i="2"/>
  <c r="C76" i="2" s="1"/>
  <c r="C77" i="2" s="1"/>
  <c r="C78" i="2" s="1"/>
  <c r="C79" i="2" s="1"/>
  <c r="C80" i="2" s="1"/>
  <c r="C81" i="2" s="1"/>
  <c r="C82" i="2" s="1"/>
  <c r="C83" i="2" s="1"/>
  <c r="C84" i="2" s="1"/>
  <c r="C85" i="2" s="1"/>
  <c r="C63" i="2"/>
  <c r="C64" i="2" s="1"/>
  <c r="C65" i="2" s="1"/>
  <c r="C66" i="2" s="1"/>
  <c r="C67" i="2" s="1"/>
  <c r="C68" i="2" s="1"/>
  <c r="C69" i="2" s="1"/>
  <c r="C70" i="2" s="1"/>
  <c r="C71" i="2" s="1"/>
  <c r="C72" i="2" s="1"/>
  <c r="C73" i="2" s="1"/>
  <c r="C74" i="2" s="1"/>
  <c r="C50" i="2"/>
  <c r="C51" i="2" s="1"/>
  <c r="C52" i="2" s="1"/>
  <c r="C53" i="2" s="1"/>
  <c r="C54" i="2" s="1"/>
  <c r="C55" i="2" s="1"/>
  <c r="C56" i="2" s="1"/>
  <c r="C57" i="2" s="1"/>
  <c r="C58" i="2" s="1"/>
  <c r="C59" i="2" s="1"/>
  <c r="C60" i="2" s="1"/>
  <c r="C61" i="2" s="1"/>
  <c r="C62" i="2" s="1"/>
  <c r="C38" i="2"/>
  <c r="C39" i="2" s="1"/>
  <c r="C40" i="2" s="1"/>
  <c r="C41" i="2" s="1"/>
  <c r="C42" i="2" s="1"/>
  <c r="C43" i="2" s="1"/>
  <c r="C44" i="2" s="1"/>
  <c r="C45" i="2" s="1"/>
  <c r="C46" i="2" s="1"/>
  <c r="C47" i="2" s="1"/>
  <c r="C48" i="2" s="1"/>
  <c r="C49" i="2" s="1"/>
  <c r="C21" i="2"/>
  <c r="C22" i="2" s="1"/>
  <c r="C23" i="2" s="1"/>
  <c r="C19" i="2"/>
  <c r="C20" i="2" s="1"/>
  <c r="C8" i="2"/>
  <c r="C9" i="2" s="1"/>
  <c r="C10" i="2" s="1"/>
  <c r="C11" i="2" s="1"/>
  <c r="C12" i="2" s="1"/>
  <c r="C13" i="2" s="1"/>
  <c r="C14" i="2" s="1"/>
  <c r="C15" i="2" s="1"/>
  <c r="C16" i="2" s="1"/>
  <c r="C17" i="2" s="1"/>
  <c r="C18" i="2" s="1"/>
  <c r="C6" i="2"/>
  <c r="C7" i="2" s="1"/>
  <c r="C4" i="2"/>
  <c r="C5" i="2" s="1"/>
  <c r="B587" i="2" l="1"/>
  <c r="C588" i="2"/>
  <c r="B619" i="2"/>
  <c r="C620" i="2"/>
  <c r="C423" i="2"/>
  <c r="B422"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23" i="2"/>
  <c r="B22" i="2"/>
  <c r="B21" i="2"/>
  <c r="B20" i="2"/>
  <c r="B19" i="2"/>
  <c r="B18" i="2"/>
  <c r="B17" i="2"/>
  <c r="B16" i="2"/>
  <c r="B15" i="2"/>
  <c r="B14" i="2"/>
  <c r="B13" i="2"/>
  <c r="B12" i="2"/>
  <c r="B11" i="2"/>
  <c r="B10" i="2"/>
  <c r="B9" i="2"/>
  <c r="B8" i="2"/>
  <c r="B7" i="2"/>
  <c r="B6" i="2"/>
  <c r="B5" i="2"/>
  <c r="B4" i="2"/>
  <c r="B3" i="2"/>
  <c r="C589" i="2" l="1"/>
  <c r="B588" i="2"/>
  <c r="C621" i="2"/>
  <c r="B620" i="2"/>
  <c r="B423" i="2"/>
  <c r="C424" i="2"/>
  <c r="C590" i="2" l="1"/>
  <c r="B589" i="2"/>
  <c r="C622" i="2"/>
  <c r="B621" i="2"/>
  <c r="B424" i="2"/>
  <c r="C425" i="2"/>
  <c r="C591" i="2" l="1"/>
  <c r="B591" i="2" s="1"/>
  <c r="B590" i="2"/>
  <c r="C623" i="2"/>
  <c r="B623" i="2" s="1"/>
  <c r="B622" i="2"/>
  <c r="B425" i="2"/>
  <c r="C426" i="2"/>
  <c r="B426" i="2" l="1"/>
  <c r="C427" i="2"/>
  <c r="B427" i="2" l="1"/>
  <c r="C428" i="2"/>
  <c r="C429" i="2" l="1"/>
  <c r="B428" i="2"/>
  <c r="C430" i="2" l="1"/>
  <c r="B429" i="2"/>
  <c r="B430" i="2" l="1"/>
  <c r="C431" i="2"/>
  <c r="C432" i="2" l="1"/>
  <c r="C433" i="2" s="1"/>
  <c r="B431" i="2"/>
  <c r="B433" i="2" l="1"/>
  <c r="B432" i="2"/>
  <c r="C133" i="2" l="1"/>
  <c r="B133" i="2" s="1"/>
  <c r="C538" i="2"/>
  <c r="C539" i="2" s="1"/>
  <c r="B539" i="2" s="1"/>
  <c r="C468" i="2"/>
  <c r="B468" i="2" s="1"/>
  <c r="C24" i="2"/>
  <c r="C25" i="2" s="1"/>
  <c r="H10" i="1"/>
  <c r="H11" i="1"/>
  <c r="H12" i="1"/>
  <c r="I10" i="1"/>
  <c r="I11" i="1"/>
  <c r="I12" i="1"/>
  <c r="J10" i="1"/>
  <c r="J11" i="1"/>
  <c r="J12" i="1"/>
  <c r="K10" i="1"/>
  <c r="K11" i="1"/>
  <c r="K12" i="1"/>
  <c r="L10" i="1"/>
  <c r="L11" i="1"/>
  <c r="L12" i="1"/>
  <c r="M10" i="1"/>
  <c r="M11" i="1"/>
  <c r="M12" i="1"/>
  <c r="D10" i="1"/>
  <c r="D11" i="1"/>
  <c r="D12" i="1"/>
  <c r="E10" i="1"/>
  <c r="E11" i="1"/>
  <c r="E12" i="1"/>
  <c r="B11" i="1"/>
  <c r="A10" i="1"/>
  <c r="B12" i="1"/>
  <c r="A11" i="1"/>
  <c r="B10" i="1"/>
  <c r="A12" i="1"/>
  <c r="B24" i="2" l="1"/>
  <c r="C469" i="2"/>
  <c r="C470" i="2" s="1"/>
  <c r="C471" i="2" s="1"/>
  <c r="C134" i="2"/>
  <c r="C135" i="2" s="1"/>
  <c r="B135" i="2" s="1"/>
  <c r="B538" i="2"/>
  <c r="C26" i="2"/>
  <c r="B25" i="2"/>
  <c r="B470" i="2" l="1"/>
  <c r="B134" i="2"/>
  <c r="B469" i="2"/>
  <c r="C136" i="2"/>
  <c r="C137" i="2" s="1"/>
  <c r="B137" i="2" s="1"/>
  <c r="B26" i="2"/>
  <c r="C27" i="2"/>
  <c r="C472" i="2"/>
  <c r="B471" i="2"/>
  <c r="B136" i="2" l="1"/>
  <c r="C28" i="2"/>
  <c r="B27" i="2"/>
  <c r="B472" i="2"/>
  <c r="C473" i="2"/>
  <c r="B473" i="2" s="1"/>
  <c r="C29" i="2" l="1"/>
  <c r="B28" i="2"/>
  <c r="C30" i="2" l="1"/>
  <c r="B29" i="2"/>
  <c r="B30" i="2" l="1"/>
  <c r="C31" i="2"/>
  <c r="B31" i="2" l="1"/>
  <c r="C32" i="2"/>
  <c r="C33" i="2" l="1"/>
  <c r="B32" i="2"/>
  <c r="C34" i="2" l="1"/>
  <c r="B33" i="2"/>
  <c r="B34" i="2" l="1"/>
  <c r="C35" i="2"/>
  <c r="C36" i="2" l="1"/>
  <c r="B35" i="2"/>
  <c r="B36" i="2" l="1"/>
  <c r="C37" i="2"/>
  <c r="B37" i="2" l="1"/>
  <c r="K13" i="1" s="1"/>
  <c r="A20" i="1" l="1"/>
  <c r="J13" i="1"/>
  <c r="K26" i="1"/>
  <c r="H25" i="1"/>
  <c r="D15" i="1"/>
  <c r="I23" i="1"/>
  <c r="I14" i="1"/>
  <c r="K14" i="1"/>
  <c r="B23" i="1"/>
  <c r="E28" i="1"/>
  <c r="L18" i="1"/>
  <c r="D29" i="1"/>
  <c r="I22" i="1"/>
  <c r="B15" i="1"/>
  <c r="I15" i="1"/>
  <c r="E14" i="1"/>
  <c r="E18" i="1"/>
  <c r="M15" i="1"/>
  <c r="H15" i="1"/>
  <c r="E13" i="1"/>
  <c r="I13" i="1"/>
  <c r="I17" i="1"/>
  <c r="B18" i="1"/>
  <c r="M27" i="1"/>
  <c r="E22" i="1"/>
  <c r="A24" i="1"/>
  <c r="J21" i="1"/>
  <c r="J15" i="1"/>
  <c r="B26" i="1"/>
  <c r="A15" i="1"/>
  <c r="E25" i="1"/>
  <c r="D21" i="1"/>
  <c r="D19" i="1"/>
  <c r="I19" i="1"/>
  <c r="J22" i="1"/>
  <c r="L13" i="1"/>
  <c r="D14" i="1"/>
  <c r="K15" i="1"/>
  <c r="M22" i="1"/>
  <c r="L19" i="1"/>
  <c r="D17" i="1"/>
  <c r="I25" i="1"/>
  <c r="A21" i="1"/>
  <c r="L22" i="1"/>
  <c r="J29" i="1"/>
  <c r="A16" i="1"/>
  <c r="H21" i="1"/>
  <c r="A19" i="1"/>
  <c r="J23" i="1"/>
  <c r="L17" i="1"/>
  <c r="K25" i="1"/>
  <c r="E15" i="1"/>
  <c r="B13" i="1"/>
  <c r="B27" i="1"/>
  <c r="E16" i="1"/>
  <c r="M13" i="1"/>
  <c r="B29" i="1"/>
  <c r="L29" i="1"/>
  <c r="M17" i="1"/>
  <c r="M26" i="1"/>
  <c r="E17" i="1"/>
  <c r="H29" i="1"/>
  <c r="B19" i="1"/>
  <c r="L21" i="1"/>
  <c r="K17" i="1"/>
  <c r="L28" i="1"/>
  <c r="D23" i="1"/>
  <c r="I20" i="1"/>
  <c r="B24" i="1"/>
  <c r="H24" i="1"/>
  <c r="J16" i="1"/>
  <c r="I24" i="1"/>
  <c r="M23" i="1"/>
  <c r="I16" i="1"/>
  <c r="E19" i="1"/>
  <c r="H13" i="1"/>
  <c r="J18" i="1"/>
  <c r="L20" i="1"/>
  <c r="H26" i="1"/>
  <c r="E21" i="1"/>
  <c r="K16" i="1"/>
  <c r="A29" i="1"/>
  <c r="M14" i="1"/>
  <c r="K21" i="1"/>
  <c r="J26" i="1"/>
  <c r="K24" i="1"/>
  <c r="H28" i="1"/>
  <c r="J24" i="1"/>
  <c r="B20" i="1"/>
  <c r="M20" i="1"/>
  <c r="E29" i="1"/>
  <c r="J20" i="1"/>
  <c r="L25" i="1"/>
  <c r="H17" i="1"/>
  <c r="I26" i="1"/>
  <c r="A22" i="1"/>
  <c r="A13" i="1"/>
  <c r="J19" i="1"/>
  <c r="M21" i="1"/>
  <c r="A18" i="1"/>
  <c r="K28" i="1"/>
  <c r="D20" i="1"/>
  <c r="A17" i="1"/>
  <c r="L27" i="1"/>
  <c r="L23" i="1"/>
  <c r="D28" i="1"/>
  <c r="K27" i="1"/>
  <c r="D13" i="1"/>
  <c r="L24" i="1"/>
  <c r="B21" i="1"/>
  <c r="H22" i="1"/>
  <c r="H14" i="1"/>
  <c r="K19" i="1"/>
  <c r="J28" i="1"/>
  <c r="M19" i="1"/>
  <c r="M25" i="1"/>
  <c r="M24" i="1"/>
  <c r="B22" i="1"/>
  <c r="L26" i="1"/>
  <c r="D25" i="1"/>
  <c r="L14" i="1"/>
  <c r="K29" i="1"/>
  <c r="E26" i="1"/>
  <c r="E24" i="1"/>
  <c r="J14" i="1"/>
  <c r="D16" i="1"/>
  <c r="E27" i="1"/>
  <c r="A14" i="1"/>
  <c r="K18" i="1"/>
  <c r="J27" i="1"/>
  <c r="K22" i="1"/>
  <c r="M29" i="1"/>
  <c r="A27" i="1"/>
  <c r="K20" i="1"/>
  <c r="B16" i="1"/>
  <c r="J25" i="1"/>
  <c r="D22" i="1"/>
  <c r="J17" i="1"/>
  <c r="I29" i="1"/>
  <c r="H20" i="1"/>
  <c r="D24" i="1"/>
  <c r="I18" i="1"/>
  <c r="L15" i="1"/>
  <c r="K23" i="1"/>
  <c r="M18" i="1"/>
  <c r="H16" i="1"/>
  <c r="H27" i="1"/>
  <c r="H18" i="1"/>
  <c r="M28" i="1"/>
  <c r="H19" i="1"/>
  <c r="A23" i="1"/>
  <c r="L16" i="1"/>
  <c r="B17" i="1"/>
  <c r="D18" i="1"/>
  <c r="I27" i="1"/>
  <c r="I21" i="1"/>
  <c r="E23" i="1"/>
  <c r="D26" i="1"/>
  <c r="B25" i="1"/>
  <c r="H23" i="1"/>
  <c r="D27" i="1"/>
  <c r="B28" i="1"/>
  <c r="A28" i="1"/>
  <c r="M16" i="1"/>
  <c r="I28" i="1"/>
  <c r="B14" i="1"/>
  <c r="E20" i="1"/>
  <c r="J7" i="1" l="1"/>
  <c r="L7" i="1"/>
  <c r="K7" i="1"/>
  <c r="E7" i="1"/>
  <c r="H7" i="1"/>
  <c r="M7" i="1"/>
  <c r="D7" i="1"/>
  <c r="I7" i="1"/>
  <c r="G7" i="1" l="1"/>
  <c r="F7" i="1"/>
</calcChain>
</file>

<file path=xl/sharedStrings.xml><?xml version="1.0" encoding="utf-8"?>
<sst xmlns="http://schemas.openxmlformats.org/spreadsheetml/2006/main" count="3779" uniqueCount="747">
  <si>
    <t>Shoppable Svc</t>
  </si>
  <si>
    <t>Shoppable Service Description</t>
  </si>
  <si>
    <t>Ancillary Code</t>
  </si>
  <si>
    <t>Ancillary Description</t>
  </si>
  <si>
    <t>Average Gross Charge</t>
  </si>
  <si>
    <t>Discounted Cash Price</t>
  </si>
  <si>
    <t>Minimum Negotiated Chg</t>
  </si>
  <si>
    <t>Maximum Negotiated Chg</t>
  </si>
  <si>
    <t>Blue Cross Arkansas PPO &amp; HMO:  Negotiated O/P</t>
  </si>
  <si>
    <t>Blue Cross Exchange: Negotiated O/P</t>
  </si>
  <si>
    <t>Blue Cross Metallic Level:  Negotiated Rate</t>
  </si>
  <si>
    <t>United Healthcare</t>
  </si>
  <si>
    <t>Cigna</t>
  </si>
  <si>
    <t>19081</t>
  </si>
  <si>
    <t>MA NON-VACU STEREOTAC LOCAL BX</t>
  </si>
  <si>
    <t>19083</t>
  </si>
  <si>
    <t>US BREAST BX MAMMATOME W/US GUIDA</t>
  </si>
  <si>
    <t>19120</t>
  </si>
  <si>
    <t>Removal of 1 or more breast growth, open procedure</t>
  </si>
  <si>
    <t>XR Z ARTHROGRAM SHOULDER INJ</t>
  </si>
  <si>
    <t>29848</t>
  </si>
  <si>
    <t>WRIST ENDOSCOPY/SURGERY</t>
  </si>
  <si>
    <t>29875</t>
  </si>
  <si>
    <t>29879</t>
  </si>
  <si>
    <t>29880</t>
  </si>
  <si>
    <t>29881</t>
  </si>
  <si>
    <t>31256</t>
  </si>
  <si>
    <t>EXPLORATION MAXILLARY SINUS</t>
  </si>
  <si>
    <t>32405</t>
  </si>
  <si>
    <t>CT BIOPSY CHEST/LUNG</t>
  </si>
  <si>
    <t>XR CHEST LAT. DECUB 2VIEWS</t>
  </si>
  <si>
    <t>32555</t>
  </si>
  <si>
    <t>THORACENTESIS WITH IMAGE GUIDA</t>
  </si>
  <si>
    <t>38505</t>
  </si>
  <si>
    <t>US BIOPSY LYMPH NODE</t>
  </si>
  <si>
    <t>REMOVE TONSILS AND ADENOIDS</t>
  </si>
  <si>
    <t>42830</t>
  </si>
  <si>
    <t>REMOVAL OF ADENOIDS</t>
  </si>
  <si>
    <t>43235</t>
  </si>
  <si>
    <t>EGD DIAGNOSTIC BRUSH WASH</t>
  </si>
  <si>
    <t>43239</t>
  </si>
  <si>
    <t>EGD BIOPSY SINGLE/MULTIPLE</t>
  </si>
  <si>
    <t>44388</t>
  </si>
  <si>
    <t>COLONOSCOPY THRU STOMA SPX</t>
  </si>
  <si>
    <t>44389</t>
  </si>
  <si>
    <t>COLONOSCOPY &amp; POLYPECTOMY</t>
  </si>
  <si>
    <t>DIAGNOSTIC COLONOSCOPY</t>
  </si>
  <si>
    <t>44392</t>
  </si>
  <si>
    <t>45378</t>
  </si>
  <si>
    <t>45380</t>
  </si>
  <si>
    <t>45381</t>
  </si>
  <si>
    <t>COLONOSCOPY SUBMUCOUS NJX</t>
  </si>
  <si>
    <t>COLONOSCOPY W/LESION REMOVAL</t>
  </si>
  <si>
    <t>45384</t>
  </si>
  <si>
    <t>45385</t>
  </si>
  <si>
    <t>47562</t>
  </si>
  <si>
    <t>LAPAROSCOPIC CHOLECYSTECTOMY</t>
  </si>
  <si>
    <t>49180</t>
  </si>
  <si>
    <t>CT BIOPSY ABD/RETR/PERC</t>
  </si>
  <si>
    <t>49505</t>
  </si>
  <si>
    <t>PRP I/HERN INIT REDUC &gt;5 YR</t>
  </si>
  <si>
    <t>50590</t>
  </si>
  <si>
    <t>FRAGMENTING OF KIDNEY STONE</t>
  </si>
  <si>
    <t>51798</t>
  </si>
  <si>
    <t>BLADDER SCAN</t>
  </si>
  <si>
    <t>55700</t>
  </si>
  <si>
    <t>BIOPSY OF PROSTATE</t>
  </si>
  <si>
    <t>59025</t>
  </si>
  <si>
    <t>NON-STRESS TEST</t>
  </si>
  <si>
    <t>60100</t>
  </si>
  <si>
    <t>CT BIOPSY THYROID</t>
  </si>
  <si>
    <t>64721</t>
  </si>
  <si>
    <t>CARPAL TUNNEL SURGERY</t>
  </si>
  <si>
    <t>70220</t>
  </si>
  <si>
    <t>XR SINUSES, PARANASAL&gt;=3VIEWS</t>
  </si>
  <si>
    <t>70360</t>
  </si>
  <si>
    <t>XR NECK SOFT TISSUE</t>
  </si>
  <si>
    <t>70450</t>
  </si>
  <si>
    <t>CT scan, head or brain, without contrast</t>
  </si>
  <si>
    <t>70470</t>
  </si>
  <si>
    <t>CT HEAD W/WO CONTRAST</t>
  </si>
  <si>
    <t>70480</t>
  </si>
  <si>
    <t>CT ORBITS WO CONTRAST</t>
  </si>
  <si>
    <t>70486</t>
  </si>
  <si>
    <t>CT SINUS FUSION W/O CONTRAST</t>
  </si>
  <si>
    <t>70487</t>
  </si>
  <si>
    <t>CT FACIAL W CONTRAST</t>
  </si>
  <si>
    <t>70490</t>
  </si>
  <si>
    <t>CT NECK WO CONTRAST</t>
  </si>
  <si>
    <t>70491</t>
  </si>
  <si>
    <t>CT NECK W CONTRAST</t>
  </si>
  <si>
    <t>70492</t>
  </si>
  <si>
    <t>CT NECK W/WO CONTRAST</t>
  </si>
  <si>
    <t>70496</t>
  </si>
  <si>
    <t>CT CTA HEAD W/WO CONTRAST</t>
  </si>
  <si>
    <t>70498</t>
  </si>
  <si>
    <t>CT CTA CAROTID/NECK W/WO CONTRAST</t>
  </si>
  <si>
    <t>70543</t>
  </si>
  <si>
    <t>MR ORBITS/FACE/NECK W/WO CONTRAST</t>
  </si>
  <si>
    <t>70544</t>
  </si>
  <si>
    <t>MR VENOGRAPHY</t>
  </si>
  <si>
    <t>70549</t>
  </si>
  <si>
    <t>MR MRA CAROTID/NECK W/WO CONTRAST</t>
  </si>
  <si>
    <t>70551</t>
  </si>
  <si>
    <t>MRI IAC W/O CONTRAST</t>
  </si>
  <si>
    <t>70553</t>
  </si>
  <si>
    <t>MRI scan of brain before and after contrast</t>
  </si>
  <si>
    <t>71046</t>
  </si>
  <si>
    <t>71100</t>
  </si>
  <si>
    <t>XR RIB UNI 2V</t>
  </si>
  <si>
    <t>71250</t>
  </si>
  <si>
    <t>CT CHEST HIGH RES WO CONTRAST</t>
  </si>
  <si>
    <t>71260</t>
  </si>
  <si>
    <t>CT CHEST/THORAX W CONTRAST</t>
  </si>
  <si>
    <t>71270</t>
  </si>
  <si>
    <t>CT CHEST/THORAX W/WO CONTRAST</t>
  </si>
  <si>
    <t>71275</t>
  </si>
  <si>
    <t>CTA THORACIC AORTA W/WO CC</t>
  </si>
  <si>
    <t>72040</t>
  </si>
  <si>
    <t>XR C-SPINE  2-3 VIEWS</t>
  </si>
  <si>
    <t>72050</t>
  </si>
  <si>
    <t>XR C-SPINE 4 OR 5 VIEWS ROUT</t>
  </si>
  <si>
    <t>72070</t>
  </si>
  <si>
    <t>XR THORACIC SPINE 2 VIEW</t>
  </si>
  <si>
    <t>72072</t>
  </si>
  <si>
    <t>XR THORACIC SPINE 3 VIEW</t>
  </si>
  <si>
    <t>72082</t>
  </si>
  <si>
    <t>XR SCOLIOSIS ALL SPINE 2-3 VW</t>
  </si>
  <si>
    <t>72100</t>
  </si>
  <si>
    <t>XR LUMBAR SPINE 2-3 VIEW</t>
  </si>
  <si>
    <t>72110</t>
  </si>
  <si>
    <t>X-Ray, lower back, minimum four views</t>
  </si>
  <si>
    <t>72114</t>
  </si>
  <si>
    <t>XR L-SPINE &gt;=6V W/FLEX &amp; EXT</t>
  </si>
  <si>
    <t>72120</t>
  </si>
  <si>
    <t>XR L-SPINE FLEX/EXT &amp;/OR OBLIQ</t>
  </si>
  <si>
    <t>72128</t>
  </si>
  <si>
    <t>CT THORACIC SP. W O CONTRAST</t>
  </si>
  <si>
    <t>72131</t>
  </si>
  <si>
    <t>CT LUMBAR SP WO CONTRAST</t>
  </si>
  <si>
    <t>72141</t>
  </si>
  <si>
    <t>MR C-SPINE W O CONTRAST</t>
  </si>
  <si>
    <t>72146</t>
  </si>
  <si>
    <t>MR DORSAL SPINE W O CONTRAST</t>
  </si>
  <si>
    <t>72148</t>
  </si>
  <si>
    <t>MRI scan of lower spinal canal</t>
  </si>
  <si>
    <t>72156</t>
  </si>
  <si>
    <t>MR C-SPINE W/WO CONTRAST</t>
  </si>
  <si>
    <t>72170</t>
  </si>
  <si>
    <t>XR PELVIS 1 OR 2 VIEW</t>
  </si>
  <si>
    <t>72192</t>
  </si>
  <si>
    <t>CT PELVIS WO CONTRAST</t>
  </si>
  <si>
    <t>72193</t>
  </si>
  <si>
    <t>CT scan, pelvis, with contrast</t>
  </si>
  <si>
    <t>72195</t>
  </si>
  <si>
    <t>MR PELVIS W/O CONTRAST</t>
  </si>
  <si>
    <t>72197</t>
  </si>
  <si>
    <t>MR PELVIS W/WO CONTRAST</t>
  </si>
  <si>
    <t>72202</t>
  </si>
  <si>
    <t>XR SI SACRO ILIAC JOINT &gt;=3V</t>
  </si>
  <si>
    <t>72220</t>
  </si>
  <si>
    <t>XR SACRUM/COCCYX &gt;=2V MIN</t>
  </si>
  <si>
    <t>73020</t>
  </si>
  <si>
    <t>XR SHOULD 1 V</t>
  </si>
  <si>
    <t>73060</t>
  </si>
  <si>
    <t>XR HUMERUS &gt;=2 VIEWS</t>
  </si>
  <si>
    <t>73070</t>
  </si>
  <si>
    <t>XR ELBOW 1-2 V</t>
  </si>
  <si>
    <t>73080</t>
  </si>
  <si>
    <t>XR ELBOW &gt;=3 VIEWS</t>
  </si>
  <si>
    <t>73090</t>
  </si>
  <si>
    <t>XR FOREARM 2VIEWS</t>
  </si>
  <si>
    <t>73100</t>
  </si>
  <si>
    <t>XR WRIST 2 V</t>
  </si>
  <si>
    <t>73120</t>
  </si>
  <si>
    <t>XR HAND 2 V</t>
  </si>
  <si>
    <t>73130</t>
  </si>
  <si>
    <t>XR HAND &gt;=3 VIEWS</t>
  </si>
  <si>
    <t>73140</t>
  </si>
  <si>
    <t>XR FINGER &gt;=2 VIEWS</t>
  </si>
  <si>
    <t>73200</t>
  </si>
  <si>
    <t>CT UPPER EXTREMITY WO CONTRAST</t>
  </si>
  <si>
    <t>73218</t>
  </si>
  <si>
    <t>MRI UPPER NON-JNT W/O CONT</t>
  </si>
  <si>
    <t>73221</t>
  </si>
  <si>
    <t>MRI UPPER EXT JT W/O CONTRAST</t>
  </si>
  <si>
    <t>73222</t>
  </si>
  <si>
    <t>MR ARTHROGRAM ELBOW W/CONTRAST</t>
  </si>
  <si>
    <t>73501</t>
  </si>
  <si>
    <t>XR PELVIS W/HIP 1 VIEW</t>
  </si>
  <si>
    <t>73502</t>
  </si>
  <si>
    <t>XR PELVIS W/HIP 2-3 VIEW</t>
  </si>
  <si>
    <t>73521</t>
  </si>
  <si>
    <t>XR PELVIS &amp; BILAT HIPS 2 VIEWS</t>
  </si>
  <si>
    <t>MR HIP ARTHROGRAM</t>
  </si>
  <si>
    <t>73552</t>
  </si>
  <si>
    <t>XR FEMUR &gt;= 2 VIEWS</t>
  </si>
  <si>
    <t>73560</t>
  </si>
  <si>
    <t>XR KNEE 1-2 V</t>
  </si>
  <si>
    <t>73562</t>
  </si>
  <si>
    <t>XR KNEE 3 VIEW W/SUN</t>
  </si>
  <si>
    <t>73564</t>
  </si>
  <si>
    <t>XR KNEE &gt;=4 VIEWS</t>
  </si>
  <si>
    <t>73565</t>
  </si>
  <si>
    <t>XR BOTH KNEES STANDING AP</t>
  </si>
  <si>
    <t>73590</t>
  </si>
  <si>
    <t>XR TIB-FIB 2 V</t>
  </si>
  <si>
    <t>73600</t>
  </si>
  <si>
    <t>XR ANKLE 2 V</t>
  </si>
  <si>
    <t>73610</t>
  </si>
  <si>
    <t>XR ANKLE &gt;=3 VIEWS</t>
  </si>
  <si>
    <t>73620</t>
  </si>
  <si>
    <t>XR FOOT 2 V</t>
  </si>
  <si>
    <t>73630</t>
  </si>
  <si>
    <t>XR FOOT &gt;=3 VIEWS</t>
  </si>
  <si>
    <t>73650</t>
  </si>
  <si>
    <t>XR CALCANEUS/OSCALSIS MIN 2V</t>
  </si>
  <si>
    <t>73660</t>
  </si>
  <si>
    <t>XR TOES &gt;=2 VIEWS</t>
  </si>
  <si>
    <t>73700</t>
  </si>
  <si>
    <t>CT LOWER EXT. W O CONTRAST</t>
  </si>
  <si>
    <t>73718</t>
  </si>
  <si>
    <t>MR LOWER EXTREMITY W/O CONTRAS</t>
  </si>
  <si>
    <t>73720</t>
  </si>
  <si>
    <t>MR LOWER EXTERMITYW/WO CONTRAS</t>
  </si>
  <si>
    <t>73721</t>
  </si>
  <si>
    <t>MRI scan of leg joint</t>
  </si>
  <si>
    <t>73722</t>
  </si>
  <si>
    <t>74018</t>
  </si>
  <si>
    <t>XR KUB 1VIEW ABD</t>
  </si>
  <si>
    <t>74019</t>
  </si>
  <si>
    <t>XR ABDOMEN 2V GASTRIC PACEMAK</t>
  </si>
  <si>
    <t>74022</t>
  </si>
  <si>
    <t>XR ACUTE ABDOMEN SERIES</t>
  </si>
  <si>
    <t>74150</t>
  </si>
  <si>
    <t>CT ABD AORTA W/O CONTRAST</t>
  </si>
  <si>
    <t>74160</t>
  </si>
  <si>
    <t>CT URINARY/RENAL WITH CONTRAST</t>
  </si>
  <si>
    <t>74170</t>
  </si>
  <si>
    <t>CT URINARY/RENAL WITH &amp; W/O CONTR</t>
  </si>
  <si>
    <t>74174</t>
  </si>
  <si>
    <t>CTA ABD/PELVIS W/WO CONTRAST</t>
  </si>
  <si>
    <t>74175</t>
  </si>
  <si>
    <t>CT CTA RENAL BILAT SEL AORTAGRAM</t>
  </si>
  <si>
    <t>74176</t>
  </si>
  <si>
    <t>CT ABDOMEN/PELVIS W/O CONTRAST</t>
  </si>
  <si>
    <t>74177</t>
  </si>
  <si>
    <t>CT scan of abdomen and pelvis with contrast</t>
  </si>
  <si>
    <t>74178</t>
  </si>
  <si>
    <t>CT ABDOMEN/PELVIS W/WO CONTRAS</t>
  </si>
  <si>
    <t>74181</t>
  </si>
  <si>
    <t>MR ABDOMEN W/O CONTRAST</t>
  </si>
  <si>
    <t>74183</t>
  </si>
  <si>
    <t>MR ABDOMEN WITH &amp; W/O CONTRAST</t>
  </si>
  <si>
    <t>74220</t>
  </si>
  <si>
    <t>XR ESOPHAGRAM-BA SWALLOW</t>
  </si>
  <si>
    <t>74230</t>
  </si>
  <si>
    <t>XR ESOPHAGRAM MODIFIED TV</t>
  </si>
  <si>
    <t>74240</t>
  </si>
  <si>
    <t>XR UPPER GI, W/SMALL BOWEL</t>
  </si>
  <si>
    <t>74246</t>
  </si>
  <si>
    <t>XR UPPER GI AIR CONTRAST</t>
  </si>
  <si>
    <t>74270</t>
  </si>
  <si>
    <t>XR BARIUM ENEMA</t>
  </si>
  <si>
    <t>74283</t>
  </si>
  <si>
    <t>XR THERAPEUTIC ENEMA</t>
  </si>
  <si>
    <t>List Name</t>
  </si>
  <si>
    <t>Key</t>
  </si>
  <si>
    <t>Sort</t>
  </si>
  <si>
    <t>Total Estimate *</t>
  </si>
  <si>
    <t>Procedure</t>
  </si>
  <si>
    <t>Procedure Description</t>
  </si>
  <si>
    <t>could be billed seperately.</t>
  </si>
  <si>
    <t>&lt;--Choose Procedure</t>
  </si>
  <si>
    <t>Average Gross Charges</t>
  </si>
  <si>
    <t>North Arkansas Regional Medical Center
Shoppable Services Estimate</t>
  </si>
  <si>
    <t>SHO ARTHRS SRG RT8TR CUF RPR</t>
  </si>
  <si>
    <t>KNEE ARTHROSCOPY/SURGERY (with lateral release)</t>
  </si>
  <si>
    <t>KNEE ARTHROSCOPY/SURGERY (with meniscectomy, medial and lateral)</t>
  </si>
  <si>
    <t>KNEE ARTHROSCOPY/SURGERY (synovectomy, limited)</t>
  </si>
  <si>
    <t>KNEE ARTHROSCOPY/SURGERY (abrasion arthroplasty)</t>
  </si>
  <si>
    <t xml:space="preserve">KNEE ARTHROSCOPY/SURGERY (with meniscectomy, medial OR lateral) </t>
  </si>
  <si>
    <t>COLONOSCOPY WITH BIOPSY (through stoma)</t>
  </si>
  <si>
    <t>COLONOSCOPY AND BIOPSY (flexible)</t>
  </si>
  <si>
    <t>29826</t>
  </si>
  <si>
    <t>Blue Cross does not cover this procedure seperately.  It is considered incidental.</t>
  </si>
  <si>
    <t>Notes:</t>
  </si>
  <si>
    <t>1. This is an estimate based on typical ancillary charges provided with the chosen procedure.  Actual charges will vary based on length of stay and any other unforeseen procedures required.  Professional charges</t>
  </si>
  <si>
    <t>Shaving of shoulder bone using an endoscope</t>
  </si>
  <si>
    <t>Removal of tonsils and adenoid glands patient younger than age 12</t>
  </si>
  <si>
    <t>LAPARO CHOLECYSTECTOMY/GRAPH</t>
  </si>
  <si>
    <t>74420</t>
  </si>
  <si>
    <t>XR RETROGRADE PYELOGRAM</t>
  </si>
  <si>
    <t>74430</t>
  </si>
  <si>
    <t>XR CYSTOGRAPHY &gt;=3 VIEW</t>
  </si>
  <si>
    <t>75635</t>
  </si>
  <si>
    <t>CT CTA AORTA W/FEM RUNOF</t>
  </si>
  <si>
    <t>76000</t>
  </si>
  <si>
    <t>XR Z FLUORO &lt; 1 HR</t>
  </si>
  <si>
    <t>76377</t>
  </si>
  <si>
    <t>CT RECON/3D/MP/COR/SAG</t>
  </si>
  <si>
    <t>76536</t>
  </si>
  <si>
    <t>US SOFT TISSUE HEAD/NECK</t>
  </si>
  <si>
    <t>76642</t>
  </si>
  <si>
    <t>US BREAST UNI LMTD INCL AXILLA</t>
  </si>
  <si>
    <t>76700</t>
  </si>
  <si>
    <t>Ultrasound of abdomen</t>
  </si>
  <si>
    <t>76705</t>
  </si>
  <si>
    <t>US PANCREAS ABD LIMITED</t>
  </si>
  <si>
    <t>76706</t>
  </si>
  <si>
    <t>US AORTA SCREENING</t>
  </si>
  <si>
    <t>76770</t>
  </si>
  <si>
    <t>US RETROPERITONEAL COMPLETE</t>
  </si>
  <si>
    <t>76775</t>
  </si>
  <si>
    <t>US RENAL LIMITED W/O BLADDER</t>
  </si>
  <si>
    <t>76805</t>
  </si>
  <si>
    <t>OB US &gt;= 14 WKS SNGL FETUS</t>
  </si>
  <si>
    <t>76813</t>
  </si>
  <si>
    <t>US OB &lt; OR = TO 14 WEEKS</t>
  </si>
  <si>
    <t>76815</t>
  </si>
  <si>
    <t>US OB/GYN LIMITED</t>
  </si>
  <si>
    <t>76817</t>
  </si>
  <si>
    <t>US OB TRANSVAGINAL</t>
  </si>
  <si>
    <t>76818</t>
  </si>
  <si>
    <t>US FETAL BIOPHYSICAL PRO W/NST</t>
  </si>
  <si>
    <t>76830</t>
  </si>
  <si>
    <t>TRANSVAGINAL US NON-OB</t>
  </si>
  <si>
    <t>76856</t>
  </si>
  <si>
    <t>US EXAM PELVIC COMPLETE</t>
  </si>
  <si>
    <t>76870</t>
  </si>
  <si>
    <t>US SCROTUM &amp; CONTENTS WITH DUPLEX</t>
  </si>
  <si>
    <t>76881</t>
  </si>
  <si>
    <t>US EXTREMITY NONVASC COMPLETE</t>
  </si>
  <si>
    <t>76882</t>
  </si>
  <si>
    <t>US EXTREMITY NONVASCULAR LIMIT</t>
  </si>
  <si>
    <t>76937</t>
  </si>
  <si>
    <t>US GUIDE VASCULAR ACCESS</t>
  </si>
  <si>
    <t>77061</t>
  </si>
  <si>
    <t>3D TOMO DIAG UNILAT</t>
  </si>
  <si>
    <t>77062</t>
  </si>
  <si>
    <t>3D TOMO DIAG BILAT</t>
  </si>
  <si>
    <t>77065</t>
  </si>
  <si>
    <t>Mammography of one breast</t>
  </si>
  <si>
    <t>77066</t>
  </si>
  <si>
    <t>Mammography of both breasts</t>
  </si>
  <si>
    <t>77067</t>
  </si>
  <si>
    <t>Mammography, screening, bilateral</t>
  </si>
  <si>
    <t>77080</t>
  </si>
  <si>
    <t>XR BMD DEXA SPINE &gt;= 1 SITE</t>
  </si>
  <si>
    <t>77295</t>
  </si>
  <si>
    <t>3 DIMENSIONAL CT SIMULATION</t>
  </si>
  <si>
    <t>78070</t>
  </si>
  <si>
    <t>NM PARATHYROID SCAN</t>
  </si>
  <si>
    <t>78226</t>
  </si>
  <si>
    <t>NM HEPAT BILIARY SCAN W/O DRUG</t>
  </si>
  <si>
    <t>78264</t>
  </si>
  <si>
    <t>NM GASTRIC EMPTYING SCAN</t>
  </si>
  <si>
    <t>78300</t>
  </si>
  <si>
    <t>NM BONE SCAN LIMITED</t>
  </si>
  <si>
    <t>78306</t>
  </si>
  <si>
    <t>NM BONE SCAN WHOLE BODY</t>
  </si>
  <si>
    <t>78315</t>
  </si>
  <si>
    <t>NM BONE SCAN THREE PHASE</t>
  </si>
  <si>
    <t>78452</t>
  </si>
  <si>
    <t>NM PHARMACO CARDIO STRES MLT</t>
  </si>
  <si>
    <t>78707</t>
  </si>
  <si>
    <t>NM RENOGRAM/FLOW/FUNCTION</t>
  </si>
  <si>
    <t>78815</t>
  </si>
  <si>
    <t>PT TUMOR IMAGE PET/CT SKULL-THIGH</t>
  </si>
  <si>
    <t>78816</t>
  </si>
  <si>
    <t>PT TUMOR IMAGE PET/CT FULL BODY</t>
  </si>
  <si>
    <t>80048</t>
  </si>
  <si>
    <t>Basic metabolic panel</t>
  </si>
  <si>
    <t>80053</t>
  </si>
  <si>
    <t>Blood test, comprehensive group of blood chemicals</t>
  </si>
  <si>
    <t>80061</t>
  </si>
  <si>
    <t>Blood test, lipids (cholesterol and triglycerides)</t>
  </si>
  <si>
    <t>80069</t>
  </si>
  <si>
    <t>Kidney function panel test</t>
  </si>
  <si>
    <t>80076</t>
  </si>
  <si>
    <t>Liver function blood test panel</t>
  </si>
  <si>
    <t>80306</t>
  </si>
  <si>
    <t>DRUG SCREEN (MULTIPLE)</t>
  </si>
  <si>
    <t>81000</t>
  </si>
  <si>
    <t>UA REFLEX TO CULT/SENS</t>
  </si>
  <si>
    <t>81003</t>
  </si>
  <si>
    <t>URINALYSIS W/O MICRO</t>
  </si>
  <si>
    <t>82247</t>
  </si>
  <si>
    <t>BILIRUBIN, TOTAL</t>
  </si>
  <si>
    <t>82248</t>
  </si>
  <si>
    <t>BILIRUBIN, DIRECT</t>
  </si>
  <si>
    <t>82270</t>
  </si>
  <si>
    <t>OCCULT BLOOD, STOOL  # 1</t>
  </si>
  <si>
    <t>82306</t>
  </si>
  <si>
    <t>VITAMIN D 25 HYDROXY RIA</t>
  </si>
  <si>
    <t>82652</t>
  </si>
  <si>
    <t>VITAMIN D,1,25-DIHYDROXY #4729</t>
  </si>
  <si>
    <t>82672</t>
  </si>
  <si>
    <t>ESTROGENS</t>
  </si>
  <si>
    <t>82746</t>
  </si>
  <si>
    <t>FOLIC ACID</t>
  </si>
  <si>
    <t>82948</t>
  </si>
  <si>
    <t>GLUCOSE, WAIVED</t>
  </si>
  <si>
    <t>83540</t>
  </si>
  <si>
    <t>IRON</t>
  </si>
  <si>
    <t>83550</t>
  </si>
  <si>
    <t>IRON BINDING CAPACITY</t>
  </si>
  <si>
    <t>83735</t>
  </si>
  <si>
    <t>MAGNESIUM</t>
  </si>
  <si>
    <t>84100</t>
  </si>
  <si>
    <t>PHOSPHORUS</t>
  </si>
  <si>
    <t>84153</t>
  </si>
  <si>
    <t>PSA, TOTAL DIAGNOSTIC</t>
  </si>
  <si>
    <t>84154</t>
  </si>
  <si>
    <t>PSA, FREE</t>
  </si>
  <si>
    <t>84443</t>
  </si>
  <si>
    <t>Blood test, thyroid stimulating hormone (TSH)</t>
  </si>
  <si>
    <t>84478</t>
  </si>
  <si>
    <t>TRIGLYCERIDES</t>
  </si>
  <si>
    <t>84703</t>
  </si>
  <si>
    <t>PREGNANCY TEST URINE</t>
  </si>
  <si>
    <t>85018</t>
  </si>
  <si>
    <t>HEMOGLOBIN</t>
  </si>
  <si>
    <t>HEMATOCRIT</t>
  </si>
  <si>
    <t>85025</t>
  </si>
  <si>
    <t>Complete blood cell count, with differential white blood cells, automated</t>
  </si>
  <si>
    <t>85027</t>
  </si>
  <si>
    <t>Complete blood count, automated</t>
  </si>
  <si>
    <t>85610</t>
  </si>
  <si>
    <t>Blood test, clotting time</t>
  </si>
  <si>
    <t>85730</t>
  </si>
  <si>
    <t>Coagulation assessment blood test</t>
  </si>
  <si>
    <t>86003</t>
  </si>
  <si>
    <t>WHEAT (F4)</t>
  </si>
  <si>
    <t>86317</t>
  </si>
  <si>
    <t>RUBELLA SCREEN</t>
  </si>
  <si>
    <t>86431</t>
  </si>
  <si>
    <t>RF QUANT</t>
  </si>
  <si>
    <t>87077</t>
  </si>
  <si>
    <t>HP FAST</t>
  </si>
  <si>
    <t>87102</t>
  </si>
  <si>
    <t>FUNGAL CULTURE, URINE</t>
  </si>
  <si>
    <t>93005</t>
  </si>
  <si>
    <t>ECG 12 LEAD</t>
  </si>
  <si>
    <t>93017</t>
  </si>
  <si>
    <t>NM TREADMILL STRESS TEST</t>
  </si>
  <si>
    <t>93225</t>
  </si>
  <si>
    <t>HOLTER RECORDING</t>
  </si>
  <si>
    <t>93880</t>
  </si>
  <si>
    <t>US CAROTID DUPLEX</t>
  </si>
  <si>
    <t>93925</t>
  </si>
  <si>
    <t>US ARTER/BILAT LOW/FEM DOPPLER</t>
  </si>
  <si>
    <t>93926</t>
  </si>
  <si>
    <t>US ARTER/UNI/FEM DOPPLER</t>
  </si>
  <si>
    <t>93970</t>
  </si>
  <si>
    <t>US VENOUS BILAT UPPER EXTREMITY</t>
  </si>
  <si>
    <t>93971</t>
  </si>
  <si>
    <t>US VENOUS UNI UPPER EXTREMITY</t>
  </si>
  <si>
    <t>95810</t>
  </si>
  <si>
    <t>Sleep study</t>
  </si>
  <si>
    <t>95886</t>
  </si>
  <si>
    <t>EMG EA RXT 5 OR MORE MUSCLES</t>
  </si>
  <si>
    <t>95910</t>
  </si>
  <si>
    <t>NCV 7-8 NERVES</t>
  </si>
  <si>
    <t>95911</t>
  </si>
  <si>
    <t>NCV 9-10 NERVES</t>
  </si>
  <si>
    <t>97003</t>
  </si>
  <si>
    <t>OCCUPATIONAL THERAPY EVALUATIO</t>
  </si>
  <si>
    <t>97032</t>
  </si>
  <si>
    <t>E STIM</t>
  </si>
  <si>
    <t>97035</t>
  </si>
  <si>
    <t>ULTRASOUND</t>
  </si>
  <si>
    <t>97110</t>
  </si>
  <si>
    <t>Physical therapy, therapeutic exercise</t>
  </si>
  <si>
    <t>97116</t>
  </si>
  <si>
    <t>GAIT TRAINING THERAPY EA 15 MI</t>
  </si>
  <si>
    <t>97161</t>
  </si>
  <si>
    <t>PT EVAL LOW COMPLEX 20 MIN</t>
  </si>
  <si>
    <t>97162</t>
  </si>
  <si>
    <t>PT EVAL MOD COMPLEX 30 MIN</t>
  </si>
  <si>
    <t>97163</t>
  </si>
  <si>
    <t>PT EVAL HIGH COMPLEX 45 MIN</t>
  </si>
  <si>
    <t>97165</t>
  </si>
  <si>
    <t>OT EVAL LOW COMPLEX 30 MIN</t>
  </si>
  <si>
    <t>97166</t>
  </si>
  <si>
    <t>OT EVAL MOD COMPLEX 45 MIN</t>
  </si>
  <si>
    <t>97167</t>
  </si>
  <si>
    <t>OT EVAL HIGH COMPLEX 60 MIN</t>
  </si>
  <si>
    <t>97530</t>
  </si>
  <si>
    <t>THERAPEUTIC ACTIVITIES, DIRECT</t>
  </si>
  <si>
    <t>New patient office or other outpatient visit, typically 10 min</t>
  </si>
  <si>
    <t>New patient office or other outpatient visit, typically 20 min</t>
  </si>
  <si>
    <t>99203</t>
  </si>
  <si>
    <t>New patient office or other outpatient visit, typically 30 min</t>
  </si>
  <si>
    <t>99204</t>
  </si>
  <si>
    <t>New patient office of other outpatient visit, typically 45 min</t>
  </si>
  <si>
    <t>99205</t>
  </si>
  <si>
    <t>New patient office of other outpatient visit, typically 60 min</t>
  </si>
  <si>
    <t>Office Visit, Established Patient Visit, typically 10 min</t>
  </si>
  <si>
    <t>Office Visit, Established Patient Visit, typically 20 min</t>
  </si>
  <si>
    <t>Office Visit, Established Patient Visit, typically 30 min</t>
  </si>
  <si>
    <t>Office Visit, Established Patient Visit, typically 45 min</t>
  </si>
  <si>
    <t>Office Visit, Established Patient Visit, typically 60 min</t>
  </si>
  <si>
    <t>MAJOR HIP AND KNEE JOINT REPLACEMENT OR REATTACHMENT OF LOWER EXTREMITY WITHOUT MCC</t>
  </si>
  <si>
    <t>MAJOR JOINT OR LIMB REATTACHMENT PROCEDURES OF UPPER EXTREMITIES</t>
  </si>
  <si>
    <t>UTERINE AND ADNEXA PROCEDURES FOR NON-MALIGNANCY WITHOUT CC/MCC</t>
  </si>
  <si>
    <t>CESAREAN SECTION WITHOUT STERILIZATION WITHOUT CC/MCC</t>
  </si>
  <si>
    <t>NORMAL NEWBORN</t>
  </si>
  <si>
    <t>VAGINAL DELIVERY WITHOUT STERILIZATION OR D&amp;C WITHOUT CC/MCC</t>
  </si>
  <si>
    <t>90832</t>
  </si>
  <si>
    <t>Psychotherapy, 30 min</t>
  </si>
  <si>
    <t>90834</t>
  </si>
  <si>
    <t>Psychotherapy, 45 min</t>
  </si>
  <si>
    <t>90837</t>
  </si>
  <si>
    <t>Psychotherapy, 60 min</t>
  </si>
  <si>
    <t>90846</t>
  </si>
  <si>
    <t>Family psychotherapy, not including patient, 50 min</t>
  </si>
  <si>
    <t>90847</t>
  </si>
  <si>
    <t>Family psychotherapy, including patient, 50 min</t>
  </si>
  <si>
    <t>90853</t>
  </si>
  <si>
    <t>Group psychotherapy</t>
  </si>
  <si>
    <t>99243</t>
  </si>
  <si>
    <t>Patient office consultation, typically 40 min</t>
  </si>
  <si>
    <t>99244</t>
  </si>
  <si>
    <t>Patient office consultation, typically 60 min</t>
  </si>
  <si>
    <t>99385</t>
  </si>
  <si>
    <t>Initial new patient preventive medicine evaluation (18-39 years)</t>
  </si>
  <si>
    <t>99386</t>
  </si>
  <si>
    <t>Initial new patient preventive medicine evaluation (40-64 years)</t>
  </si>
  <si>
    <t>80055</t>
  </si>
  <si>
    <t>Obstetric blood test panel</t>
  </si>
  <si>
    <t>81001</t>
  </si>
  <si>
    <t>Automated urinalysis test</t>
  </si>
  <si>
    <t>81002</t>
  </si>
  <si>
    <t>93000</t>
  </si>
  <si>
    <t>Electrocardiogram, routine, with interpretation and report</t>
  </si>
  <si>
    <t>45391</t>
  </si>
  <si>
    <t>Ultrasound examination of lower large bowel using an endoscope</t>
  </si>
  <si>
    <t>55866</t>
  </si>
  <si>
    <t>Surgical removal of prostate and surrounding lymph nodes using an endoscope</t>
  </si>
  <si>
    <t>59400</t>
  </si>
  <si>
    <t>Routine obstetric care for vaginal delivery, including pre-and post-delivery care</t>
  </si>
  <si>
    <t>59510</t>
  </si>
  <si>
    <t>Routine obstetric care for cesarean delivery, including pre-and post-delivery care</t>
  </si>
  <si>
    <t>59610</t>
  </si>
  <si>
    <t>Routine obstetric care for vaginal delivery after prior cesarean delivery including pre-and post-delivery care</t>
  </si>
  <si>
    <t>62322</t>
  </si>
  <si>
    <t>Injection of substance into spinal canal of lower back or sacrum using imaging guidance</t>
  </si>
  <si>
    <t>62323</t>
  </si>
  <si>
    <t>64483</t>
  </si>
  <si>
    <t>Injections of anesthetic and/or steroid drug into lower or sacral spine nerve root using imaging guidance</t>
  </si>
  <si>
    <t>66821</t>
  </si>
  <si>
    <t>Removal of recurring cataract in lens capsule using laser</t>
  </si>
  <si>
    <t>66984</t>
  </si>
  <si>
    <t>Removal of cataract with insertion of lens</t>
  </si>
  <si>
    <t>93452</t>
  </si>
  <si>
    <t>Insertion of catheter into left heart for diagnosis</t>
  </si>
  <si>
    <t>REMOVAL OF SKIN TAGS</t>
  </si>
  <si>
    <t>REMOVAL OF NAIL PLATE</t>
  </si>
  <si>
    <t>DESTROY BENIGN/PREMLG LESION</t>
  </si>
  <si>
    <t>CIRCUMCISION</t>
  </si>
  <si>
    <t>OBSTETRICAL CARE</t>
  </si>
  <si>
    <t>ANTEPARTUM CARE 4-6 VISITS</t>
  </si>
  <si>
    <t>ANTEPARTUM CARE ONLY</t>
  </si>
  <si>
    <t>CESAREAN DELIVERY ONLY</t>
  </si>
  <si>
    <t>VBAC DELIVERY ONLY</t>
  </si>
  <si>
    <t>VBAC CARE AFTER DELIVERY</t>
  </si>
  <si>
    <t>REMOVE IMPACTED EAR WAX UNI</t>
  </si>
  <si>
    <t>OB US &lt; 14 WKS, SINGLE FETUS</t>
  </si>
  <si>
    <t>URINALYSIS</t>
  </si>
  <si>
    <t>RHEUMATOID FACTOR TEST</t>
  </si>
  <si>
    <t xml:space="preserve"> Preventive Care New Pt. Age less than 1 Year </t>
  </si>
  <si>
    <t xml:space="preserve"> Preventive Care New Pt. Age 1-4 </t>
  </si>
  <si>
    <t xml:space="preserve"> Preventive Care New Pt. Age 12-17 </t>
  </si>
  <si>
    <t xml:space="preserve"> Preventive Care Est. Pt. Age less than 1 Year </t>
  </si>
  <si>
    <t xml:space="preserve"> Preventive Care Est. Pt. Age 1-4 </t>
  </si>
  <si>
    <t xml:space="preserve"> Preventive Care Est. Pt. Age 5-11 </t>
  </si>
  <si>
    <t xml:space="preserve"> Preventive Care Est Pt. Age 12-17 </t>
  </si>
  <si>
    <t xml:space="preserve"> Preventive Care Est Pt. Age 18-39 </t>
  </si>
  <si>
    <t xml:space="preserve"> Preventive Care Est Pt. Age 40-64 </t>
  </si>
  <si>
    <t xml:space="preserve"> Preventive Care Est Pt. Age 65 and over </t>
  </si>
  <si>
    <t>LEV 4 88305 GROSS &amp;MICRO</t>
  </si>
  <si>
    <t>M/S SUPPLY STERILE SUPPLY</t>
  </si>
  <si>
    <t>REMOVAL OF BREAST LESION</t>
  </si>
  <si>
    <t>250 PHARMACY GENERAL</t>
  </si>
  <si>
    <t>270 M/S SUPPLY GENERAL</t>
  </si>
  <si>
    <t>272 M/S SUPPLY STERILE SUPPLY</t>
  </si>
  <si>
    <t>370 ANESTHESIA GENERAL</t>
  </si>
  <si>
    <t>710 RECOVERY ROOM GENERAL</t>
  </si>
  <si>
    <t>LEV 5 88307 GROSS &amp; MICRO</t>
  </si>
  <si>
    <t>J1100</t>
  </si>
  <si>
    <t>DEXAMETHASONE 20MG/5ML VL</t>
  </si>
  <si>
    <t>J2704</t>
  </si>
  <si>
    <t>PROPOFOL (DIPRIVAN) 10MG/ML  100ML VIAL</t>
  </si>
  <si>
    <t>J3010</t>
  </si>
  <si>
    <t>FENTANYL 5MCG/ML W/0.1% BUPI 2</t>
  </si>
  <si>
    <t>J7120</t>
  </si>
  <si>
    <t>LACTATED RINGER'S 500 ML IV</t>
  </si>
  <si>
    <t>XR EXAM ARTHROG SHOULD S&amp;I</t>
  </si>
  <si>
    <t>XR ARTHROGRAM HIP</t>
  </si>
  <si>
    <t>XR FLUORO NDL GUIDANCE</t>
  </si>
  <si>
    <t>SHO ARTHRS SRG DECOMPRESSION</t>
  </si>
  <si>
    <t>PROPOFOL</t>
  </si>
  <si>
    <t>C1713</t>
  </si>
  <si>
    <t>J0690</t>
  </si>
  <si>
    <t>CEFAZOLIN 2g/D5W 50ml BAG</t>
  </si>
  <si>
    <t>J2250</t>
  </si>
  <si>
    <t>MIDAZOLAM 1MG/ML NS100ML BAG</t>
  </si>
  <si>
    <t>J2405</t>
  </si>
  <si>
    <t>ONDANSETRON HCL 4 MG/2ML INJ</t>
  </si>
  <si>
    <t>KNEE ARTHROSCOPY/SURGERY</t>
  </si>
  <si>
    <t>J1885</t>
  </si>
  <si>
    <t>KETOROLAC TROM 30MG/ML SYR</t>
  </si>
  <si>
    <t>J2765</t>
  </si>
  <si>
    <t>METOCLOPRAMIDE HCL INJECTION       Injection, metoclopramid</t>
  </si>
  <si>
    <t>BLOOD COLLECTION VENIPUNCTURE</t>
  </si>
  <si>
    <t>CT BIOPSY BREAST NEEDLE PROBE</t>
  </si>
  <si>
    <t>CBC</t>
  </si>
  <si>
    <t>INR POC</t>
  </si>
  <si>
    <t>PARTIAL THROMBOPLASTIN TIME</t>
  </si>
  <si>
    <t>PROSTATE BIOPSIES 10-20</t>
  </si>
  <si>
    <t>IMMUNOPEROXIDASE TEST</t>
  </si>
  <si>
    <t>IV PUSH,SINGLE OR INITIAL DRUG</t>
  </si>
  <si>
    <t>IV PUSH,EA ADD'L SAME SUB/DRUG</t>
  </si>
  <si>
    <t>IMMUNOHISTO ANTB ADDL SLIDE</t>
  </si>
  <si>
    <t>TISSUE EXAM BY PATHOLOGIST</t>
  </si>
  <si>
    <t>IMMUNOHISTO ANTB 1ST STAIN</t>
  </si>
  <si>
    <t>CREATE EARDRUM OPENING</t>
  </si>
  <si>
    <t>278 M/S OTHER IMPLANTS</t>
  </si>
  <si>
    <t>COLONOSCOPY WITH BIOPSY</t>
  </si>
  <si>
    <t>COLONOSCOPY AND BIOPSY</t>
  </si>
  <si>
    <t>IHC STAIN PER SPECIM, EA ADD'L</t>
  </si>
  <si>
    <t>C1781</t>
  </si>
  <si>
    <t xml:space="preserve"> MESH (IMPLANTABLE)                 Mesh (implantable)      </t>
  </si>
  <si>
    <t>J0744</t>
  </si>
  <si>
    <t xml:space="preserve"> CIPROFLOXACIN IV                   Injection, Ciprofloxacin</t>
  </si>
  <si>
    <t>J1956</t>
  </si>
  <si>
    <t xml:space="preserve"> LEVOFLOXACIN INJECTION             Injection, levofloxacin,</t>
  </si>
  <si>
    <t>A9270</t>
  </si>
  <si>
    <t>Aminocaporic acid 500 mg table</t>
  </si>
  <si>
    <t>G0416</t>
  </si>
  <si>
    <t>Prostate biopsy, any mthd</t>
  </si>
  <si>
    <t>FETAL MONITORING - INDIRECT</t>
  </si>
  <si>
    <t>G0378</t>
  </si>
  <si>
    <t>Hospital observation per hr</t>
  </si>
  <si>
    <t>CT HEAD W O CONTRAST</t>
  </si>
  <si>
    <t>CT CREATININE W/eGFR</t>
  </si>
  <si>
    <t>CREATININE, BLOOD</t>
  </si>
  <si>
    <t>MR PITUITARY W/WO CONTRAST</t>
  </si>
  <si>
    <t>XR LUMBAR SPINE W/OBLIQ &gt;= 4V</t>
  </si>
  <si>
    <t>MR L-SPINE W O CONTRAST</t>
  </si>
  <si>
    <t>CT PELVIS W CONTRAST</t>
  </si>
  <si>
    <t>MR KNEE</t>
  </si>
  <si>
    <t>CT ABDOMEN/PELVIS W/CONTRAST</t>
  </si>
  <si>
    <t>MOTION FLUORO SWALLOW FCN</t>
  </si>
  <si>
    <t>XR CHOLANGIOGRAM OPERATIVE</t>
  </si>
  <si>
    <t>LEV 3 88304</t>
  </si>
  <si>
    <t>US ADRENALS</t>
  </si>
  <si>
    <t>US OB &gt;= 14 WEEKS</t>
  </si>
  <si>
    <t>MA UNI DIAG ADD VIEW ONLY W/CA</t>
  </si>
  <si>
    <t>MA BIL DIAG W ADD VIEW W/CAD</t>
  </si>
  <si>
    <t>MA IMPLANT SCREENING BIL W/CAD</t>
  </si>
  <si>
    <t>SIMULATION SIM 59</t>
  </si>
  <si>
    <t>SIMULATION COM</t>
  </si>
  <si>
    <t>BASIC DOSIMETRY</t>
  </si>
  <si>
    <t>TREATMENT DEV. COMPLEX</t>
  </si>
  <si>
    <t>DAILY RADIATION COMPLEX &gt;=1 MV</t>
  </si>
  <si>
    <t>A9500</t>
  </si>
  <si>
    <t>NM Z CARDIOLITE PER STUDY DOSE</t>
  </si>
  <si>
    <t>A9537</t>
  </si>
  <si>
    <t>NM Z CHOLETEC UP TO 15 MCI</t>
  </si>
  <si>
    <t>A9541</t>
  </si>
  <si>
    <t>NM Z SULF COLLOID FILTERED (SENTI</t>
  </si>
  <si>
    <t>A9503</t>
  </si>
  <si>
    <t>A9562</t>
  </si>
  <si>
    <t>NM Z RENAL NUCLIDE PR DS UP 15</t>
  </si>
  <si>
    <t>A9552</t>
  </si>
  <si>
    <t>PT FDG PER DOSE UP TO 45 MCI"</t>
  </si>
  <si>
    <t>BASIC METABOLIC PANEL</t>
  </si>
  <si>
    <t>COMPREHENSIVE METABOLIC PANEL</t>
  </si>
  <si>
    <t>LIPID PANEL</t>
  </si>
  <si>
    <t>RENAL PANEL</t>
  </si>
  <si>
    <t>LIVER PROFILE</t>
  </si>
  <si>
    <t>VIT B12</t>
  </si>
  <si>
    <t>FERRITIN</t>
  </si>
  <si>
    <t>TSH THYROID STIMULATING HORMONE</t>
  </si>
  <si>
    <t>CBC HEMOGRAM W/AUTO DIFF</t>
  </si>
  <si>
    <t>CULTURE AEROBIC OTHER SOURCE</t>
  </si>
  <si>
    <t>CULTURE BODY FLUID</t>
  </si>
  <si>
    <t>HOLTER MONITOR ANALYSIS/REPORT</t>
  </si>
  <si>
    <t>PROF FEE POLYSOM &gt;6 YRS</t>
  </si>
  <si>
    <t>THERAPEUTIC EXERCISE</t>
  </si>
  <si>
    <t>Office Visit, New Pt., Level 1</t>
  </si>
  <si>
    <t>Office Visit, New Pt., Level 2</t>
  </si>
  <si>
    <t>PROF NP DETAILED</t>
  </si>
  <si>
    <t>ONC FAC NP MOD COMPLEX</t>
  </si>
  <si>
    <t>ONC FAC NP COMPLEX</t>
  </si>
  <si>
    <t>Office Visit, Est Pt., Level 1</t>
  </si>
  <si>
    <t>Office Visit, Est Pt., Level 2</t>
  </si>
  <si>
    <t>Office Visit, Est Pt., Level 3</t>
  </si>
  <si>
    <t>Office Visit, Est Pt., Level 4</t>
  </si>
  <si>
    <t>Office Visit, Est Pt., Level 5</t>
  </si>
  <si>
    <t>259 PHARMACY OTHER</t>
  </si>
  <si>
    <t>310 LAB PATHOLOGY GENERAL</t>
  </si>
  <si>
    <t>320 RADIOLOGY DIAG GENERAL</t>
  </si>
  <si>
    <t>360 OR SVCS GENERAL</t>
  </si>
  <si>
    <t>636 DRUG SPEC ID DETAIL CODING</t>
  </si>
  <si>
    <t>637 DRUGS SELF ADMINSTRABLE</t>
  </si>
  <si>
    <t>110 PRIVATE ROOM&amp;BOARD GENERAL</t>
  </si>
  <si>
    <t>424 PHYSICAL THERAPY EVALUATE</t>
  </si>
  <si>
    <t>420 PHYSICAL THERAPY GENERAL</t>
  </si>
  <si>
    <t>305 LAB HEMATOLOGY</t>
  </si>
  <si>
    <t>309 LAB OTHER</t>
  </si>
  <si>
    <t>258 PHARMACY IV SOLUTIONS</t>
  </si>
  <si>
    <t>279 M/S OTHER SUPPLIES/DEVICES</t>
  </si>
  <si>
    <t>300 LABORATORY GENERAL</t>
  </si>
  <si>
    <t>301 LABORATORY CHEMISTRY</t>
  </si>
  <si>
    <t>410 RESPIRATORY SVC GENERAL</t>
  </si>
  <si>
    <t>942 OTHER THER EDUCAT/TRNG</t>
  </si>
  <si>
    <t>720 LABOR RM/DEL GENERAL</t>
  </si>
  <si>
    <t>302 LABORATORY IMMUNOLOGY</t>
  </si>
  <si>
    <t>171 NURSERY NEWBORN - LEVEL 1</t>
  </si>
  <si>
    <t>471 AUDIOLOGY DIAGNOSTIC</t>
  </si>
  <si>
    <t>987 PROF FEES HOSPITAL VISIT</t>
  </si>
  <si>
    <t>307 LAB UROLOGY</t>
  </si>
  <si>
    <t>N/A</t>
  </si>
  <si>
    <t>93010</t>
  </si>
  <si>
    <t>Pro Fee Electrocardigram Report</t>
  </si>
  <si>
    <t>ECG 12 Lead</t>
  </si>
  <si>
    <t>PROF PM INJ SPINE LUMB/SAC</t>
  </si>
  <si>
    <t>PM INJ SPINE LUM/SAC WITH IMG</t>
  </si>
  <si>
    <t>PM INJ FORAMEN EPID LMB/SCR - Facility Fee</t>
  </si>
  <si>
    <t>982 PROF PM INJ FORMEN EPI L/S - Professional Fee</t>
  </si>
  <si>
    <t>259 Pharmacy Other</t>
  </si>
  <si>
    <t>636 Drug Spec ID Detail Coding</t>
  </si>
  <si>
    <t>637 Drugs Self Adminstrable</t>
  </si>
  <si>
    <t>Location</t>
  </si>
  <si>
    <t>NARMC - Facility</t>
  </si>
  <si>
    <t>NARMC Physician Clinics</t>
  </si>
  <si>
    <t xml:space="preserve"> -   </t>
  </si>
  <si>
    <t>Ambetter</t>
  </si>
  <si>
    <t>Location:</t>
  </si>
  <si>
    <t>19081 - MA NON-VACU STEREOTAC LOCAL BX</t>
  </si>
  <si>
    <t>NARMC - Physician Clinics</t>
  </si>
  <si>
    <t>NM Z MDP/HDP MIX KIT UP TO 30M</t>
  </si>
  <si>
    <t>Anchor/screw bn/bn,tis/bn</t>
  </si>
  <si>
    <t>GAIT TRAINING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</si>
</sst>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2"/>
      <color rgb="FF333333"/>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0">
    <xf numFmtId="0" fontId="0" fillId="0" borderId="0" xfId="0"/>
    <xf numFmtId="0" fontId="2" fillId="0" borderId="0" xfId="0" applyFont="1"/>
    <xf numFmtId="44" fontId="0" fillId="0" borderId="0" xfId="1" applyFont="1" applyFill="1"/>
    <xf numFmtId="0" fontId="2" fillId="0" borderId="0" xfId="0" applyFont="1" applyFill="1" applyAlignment="1">
      <alignment horizontal="center" wrapText="1"/>
    </xf>
    <xf numFmtId="0" fontId="2" fillId="0" borderId="0" xfId="0" applyFont="1" applyFill="1"/>
    <xf numFmtId="0" fontId="0" fillId="0" borderId="0" xfId="0" applyFill="1" applyAlignment="1">
      <alignment horizontal="left"/>
    </xf>
    <xf numFmtId="0" fontId="0" fillId="0" borderId="0" xfId="0" applyFont="1" applyFill="1" applyAlignment="1">
      <alignment horizontal="center" wrapText="1"/>
    </xf>
    <xf numFmtId="0" fontId="0" fillId="0" borderId="0" xfId="0" applyFont="1" applyFill="1"/>
    <xf numFmtId="0" fontId="0" fillId="0" borderId="0" xfId="0" applyAlignment="1">
      <alignment horizontal="center" wrapText="1"/>
    </xf>
    <xf numFmtId="0" fontId="3" fillId="0" borderId="0" xfId="0" applyFont="1"/>
    <xf numFmtId="0" fontId="2" fillId="0" borderId="1" xfId="0" applyFont="1" applyBorder="1" applyAlignment="1">
      <alignment horizontal="center" wrapText="1"/>
    </xf>
    <xf numFmtId="0" fontId="4" fillId="0" borderId="0" xfId="0" applyFont="1" applyAlignment="1">
      <alignment wrapText="1"/>
    </xf>
    <xf numFmtId="0" fontId="0" fillId="0" borderId="0" xfId="0" applyFill="1"/>
    <xf numFmtId="0" fontId="0" fillId="0" borderId="0" xfId="0" applyNumberFormat="1" applyFill="1" applyAlignment="1">
      <alignment horizontal="left"/>
    </xf>
    <xf numFmtId="44" fontId="2" fillId="0" borderId="0" xfId="1" applyFont="1" applyFill="1" applyAlignment="1">
      <alignment horizontal="center" wrapText="1"/>
    </xf>
    <xf numFmtId="49" fontId="5" fillId="0" borderId="0" xfId="0" applyNumberFormat="1" applyFont="1" applyFill="1" applyAlignment="1">
      <alignment horizontal="center" vertical="center" wrapText="1"/>
    </xf>
    <xf numFmtId="164" fontId="0" fillId="0" borderId="0" xfId="2" applyNumberFormat="1" applyFont="1" applyFill="1" applyAlignment="1">
      <alignment horizontal="center"/>
    </xf>
    <xf numFmtId="0" fontId="2" fillId="0" borderId="0" xfId="0" applyFont="1" applyAlignment="1">
      <alignment vertical="center"/>
    </xf>
    <xf numFmtId="0" fontId="0" fillId="0" borderId="0" xfId="0" applyAlignment="1" applyProtection="1">
      <alignment vertical="center" wrapText="1"/>
      <protection locked="0"/>
    </xf>
    <xf numFmtId="44" fontId="2" fillId="0" borderId="2" xfId="0" applyNumberFormat="1" applyFont="1" applyBorder="1" applyAlignment="1" applyProtection="1">
      <alignment horizontal="center" wrapText="1"/>
      <protection hidden="1"/>
    </xf>
    <xf numFmtId="0" fontId="2" fillId="0" borderId="0" xfId="0" applyFont="1" applyProtection="1">
      <protection hidden="1"/>
    </xf>
    <xf numFmtId="0" fontId="0" fillId="0" borderId="0" xfId="0" applyProtection="1">
      <protection hidden="1"/>
    </xf>
    <xf numFmtId="44" fontId="0" fillId="0" borderId="0" xfId="0" applyNumberFormat="1" applyAlignment="1" applyProtection="1">
      <alignment horizont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0" fillId="0" borderId="0" xfId="0" applyAlignment="1" applyProtection="1">
      <alignment horizontal="right"/>
      <protection hidden="1"/>
    </xf>
    <xf numFmtId="44" fontId="0" fillId="0" borderId="0" xfId="1" applyFont="1" applyProtection="1">
      <protection hidden="1"/>
    </xf>
    <xf numFmtId="0" fontId="3" fillId="0" borderId="0" xfId="0" applyFont="1" applyProtection="1">
      <protection hidden="1"/>
    </xf>
    <xf numFmtId="44" fontId="0" fillId="0" borderId="0" xfId="0" applyNumberFormat="1" applyFill="1"/>
    <xf numFmtId="0" fontId="0" fillId="0" borderId="0" xfId="1" applyNumberFormat="1" applyFont="1" applyFill="1"/>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abSelected="1" zoomScaleNormal="100" workbookViewId="0">
      <selection activeCell="A3" sqref="A3"/>
    </sheetView>
  </sheetViews>
  <sheetFormatPr defaultRowHeight="15" x14ac:dyDescent="0.25"/>
  <cols>
    <col min="1" max="1" width="46" customWidth="1"/>
    <col min="2" max="2" width="13.5703125" customWidth="1"/>
    <col min="3" max="3" width="2.7109375" hidden="1" customWidth="1"/>
    <col min="4" max="12" width="13.42578125" customWidth="1"/>
    <col min="13" max="13" width="11" customWidth="1"/>
  </cols>
  <sheetData>
    <row r="1" spans="1:13" ht="31.5" x14ac:dyDescent="0.25">
      <c r="A1" s="11" t="s">
        <v>275</v>
      </c>
    </row>
    <row r="2" spans="1:13" ht="27.75" customHeight="1" x14ac:dyDescent="0.25"/>
    <row r="3" spans="1:13" ht="44.25" customHeight="1" x14ac:dyDescent="0.25">
      <c r="A3" s="18" t="s">
        <v>742</v>
      </c>
      <c r="B3" s="17" t="s">
        <v>273</v>
      </c>
    </row>
    <row r="5" spans="1:13" s="1" customFormat="1" ht="75" x14ac:dyDescent="0.25">
      <c r="D5" s="10" t="s">
        <v>274</v>
      </c>
      <c r="E5" s="10" t="s">
        <v>5</v>
      </c>
      <c r="F5" s="10" t="s">
        <v>6</v>
      </c>
      <c r="G5" s="10" t="s">
        <v>7</v>
      </c>
      <c r="H5" s="10" t="s">
        <v>8</v>
      </c>
      <c r="I5" s="10" t="s">
        <v>9</v>
      </c>
      <c r="J5" s="10" t="s">
        <v>10</v>
      </c>
      <c r="K5" s="10" t="s">
        <v>11</v>
      </c>
      <c r="L5" s="10" t="s">
        <v>12</v>
      </c>
      <c r="M5" s="10" t="s">
        <v>740</v>
      </c>
    </row>
    <row r="6" spans="1:13" x14ac:dyDescent="0.25">
      <c r="D6" s="8"/>
      <c r="E6" s="8"/>
      <c r="F6" s="8"/>
      <c r="G6" s="8"/>
      <c r="H6" s="8"/>
      <c r="I6" s="8"/>
      <c r="J6" s="8"/>
      <c r="K6" s="8"/>
      <c r="L6" s="8"/>
      <c r="M6" s="8"/>
    </row>
    <row r="7" spans="1:13" x14ac:dyDescent="0.25">
      <c r="A7" s="20" t="s">
        <v>269</v>
      </c>
      <c r="B7" s="20"/>
      <c r="C7" s="20"/>
      <c r="D7" s="19">
        <f>SUM(D10:D29)</f>
        <v>3295.1000000000004</v>
      </c>
      <c r="E7" s="19">
        <f>SUM(E10:E29)</f>
        <v>1120.3340000000001</v>
      </c>
      <c r="F7" s="19">
        <f>MIN(H7:M7)</f>
        <v>1340</v>
      </c>
      <c r="G7" s="19">
        <f>MAX(H7:M7)</f>
        <v>2131.29</v>
      </c>
      <c r="H7" s="19">
        <f t="shared" ref="H7:L7" si="0">IF(SUM(H10:H29)&gt;0,SUM(H10:H29),"N/A")</f>
        <v>1340</v>
      </c>
      <c r="I7" s="19">
        <f t="shared" si="0"/>
        <v>1340</v>
      </c>
      <c r="J7" s="19">
        <f t="shared" si="0"/>
        <v>1340</v>
      </c>
      <c r="K7" s="19">
        <f t="shared" si="0"/>
        <v>1636.1399999999999</v>
      </c>
      <c r="L7" s="19">
        <f t="shared" si="0"/>
        <v>2131.29</v>
      </c>
      <c r="M7" s="19" t="str">
        <f>IF(SUM(M10:M29)&gt;0,SUM(M10:M29),"N/A")</f>
        <v>N/A</v>
      </c>
    </row>
    <row r="8" spans="1:13" x14ac:dyDescent="0.25">
      <c r="A8" s="21"/>
      <c r="B8" s="21"/>
      <c r="C8" s="21"/>
      <c r="D8" s="22"/>
      <c r="E8" s="22"/>
      <c r="F8" s="22"/>
      <c r="G8" s="22"/>
      <c r="H8" s="22"/>
      <c r="I8" s="22"/>
      <c r="J8" s="22"/>
      <c r="K8" s="22"/>
      <c r="L8" s="22"/>
      <c r="M8" s="21"/>
    </row>
    <row r="9" spans="1:13" x14ac:dyDescent="0.25">
      <c r="A9" s="23" t="s">
        <v>271</v>
      </c>
      <c r="B9" s="23" t="s">
        <v>270</v>
      </c>
      <c r="C9" s="21"/>
      <c r="D9" s="24"/>
      <c r="E9" s="24"/>
      <c r="F9" s="24"/>
      <c r="G9" s="24"/>
      <c r="H9" s="24"/>
      <c r="I9" s="24"/>
      <c r="J9" s="24"/>
      <c r="K9" s="24"/>
      <c r="L9" s="24"/>
      <c r="M9" s="21"/>
    </row>
    <row r="10" spans="1:13" x14ac:dyDescent="0.25">
      <c r="A10" s="21" t="str">
        <f>IFERROR(VLOOKUP($A$3&amp;$C10,'Shoppable Services'!$B$3:$P$723,6,FALSE),"")</f>
        <v>MA NON-VACU STEREOTAC LOCAL BX</v>
      </c>
      <c r="B10" s="25">
        <f>IFERROR(VLOOKUP($A$3&amp;$C10,'Shoppable Services'!$B$3:$P$723,5,FALSE),"")</f>
        <v>19081</v>
      </c>
      <c r="C10" s="21">
        <v>1</v>
      </c>
      <c r="D10" s="26">
        <f>IFERROR(VLOOKUP($A$3&amp;$C10,'Shoppable Services'!$B$3:$P$723,7,FALSE),"")</f>
        <v>1502.4000000000003</v>
      </c>
      <c r="E10" s="26">
        <f>IFERROR(VLOOKUP($A$3&amp;$C10,'Shoppable Services'!$B$3:$P$723,8,FALSE),"")</f>
        <v>510.81600000000009</v>
      </c>
      <c r="F10" s="21"/>
      <c r="G10" s="21"/>
      <c r="H10" s="26">
        <f>IFERROR(VLOOKUP($A$3&amp;$C10,'Shoppable Services'!$B$3:$P$723,11,FALSE),"")</f>
        <v>1340</v>
      </c>
      <c r="I10" s="26">
        <f>IFERROR(VLOOKUP($A$3&amp;$C10,'Shoppable Services'!$B$3:$P$723,12,FALSE),"")</f>
        <v>1340</v>
      </c>
      <c r="J10" s="26">
        <f>IFERROR(VLOOKUP($A$3&amp;$C10,'Shoppable Services'!$B$3:$P$723,13,FALSE),"")</f>
        <v>1340</v>
      </c>
      <c r="K10" s="26">
        <f>IFERROR(VLOOKUP($A$3&amp;$C10,'Shoppable Services'!$B$3:$P$723,14,FALSE),"")</f>
        <v>751.19999999999993</v>
      </c>
      <c r="L10" s="26">
        <f>IFERROR(VLOOKUP($A$3&amp;$C10,'Shoppable Services'!$B$3:$P$723,15,FALSE),"")</f>
        <v>876.4</v>
      </c>
      <c r="M10" s="26">
        <f>IFERROR(VLOOKUP($A$3&amp;$C10,'Shoppable Services'!$B$3:$Q$723,16,FALSE),"")</f>
        <v>0</v>
      </c>
    </row>
    <row r="11" spans="1:13" x14ac:dyDescent="0.25">
      <c r="A11" s="21" t="str">
        <f>IFERROR(VLOOKUP($A$3&amp;$C11,'Shoppable Services'!$B$3:$P$723,6,FALSE),"")</f>
        <v>LEV 4 88305 GROSS &amp;MICRO</v>
      </c>
      <c r="B11" s="25">
        <f>IFERROR(VLOOKUP($A$3&amp;$C11,'Shoppable Services'!$B$3:$P$723,5,FALSE),"")</f>
        <v>88305</v>
      </c>
      <c r="C11" s="21">
        <v>2</v>
      </c>
      <c r="D11" s="26">
        <f>IFERROR(VLOOKUP($A$3&amp;$C11,'Shoppable Services'!$B$3:$P$723,7,FALSE),"")</f>
        <v>392</v>
      </c>
      <c r="E11" s="26">
        <f>IFERROR(VLOOKUP($A$3&amp;$C11,'Shoppable Services'!$B$3:$P$723,8,FALSE),"")</f>
        <v>133.28</v>
      </c>
      <c r="F11" s="21"/>
      <c r="G11" s="21"/>
      <c r="H11" s="26">
        <f>IFERROR(VLOOKUP($A$3&amp;$C11,'Shoppable Services'!$B$3:$P$723,11,FALSE),"")</f>
        <v>0</v>
      </c>
      <c r="I11" s="26">
        <f>IFERROR(VLOOKUP($A$3&amp;$C11,'Shoppable Services'!$B$3:$P$723,12,FALSE),"")</f>
        <v>0</v>
      </c>
      <c r="J11" s="26">
        <f>IFERROR(VLOOKUP($A$3&amp;$C11,'Shoppable Services'!$B$3:$P$723,13,FALSE),"")</f>
        <v>0</v>
      </c>
      <c r="K11" s="26">
        <f>IFERROR(VLOOKUP($A$3&amp;$C11,'Shoppable Services'!$B$3:$P$723,14,FALSE),"")</f>
        <v>44.52</v>
      </c>
      <c r="L11" s="26">
        <f>IFERROR(VLOOKUP($A$3&amp;$C11,'Shoppable Services'!$B$3:$P$723,15,FALSE),"")</f>
        <v>274.39999999999998</v>
      </c>
      <c r="M11" s="26">
        <f>IFERROR(VLOOKUP($A$3&amp;$C11,'Shoppable Services'!$B$3:$Q$723,16,FALSE),"")</f>
        <v>0</v>
      </c>
    </row>
    <row r="12" spans="1:13" x14ac:dyDescent="0.25">
      <c r="A12" s="21" t="str">
        <f>IFERROR(VLOOKUP($A$3&amp;$C12,'Shoppable Services'!$B$3:$P$723,6,FALSE),"")</f>
        <v>M/S SUPPLY STERILE SUPPLY</v>
      </c>
      <c r="B12" s="25">
        <f>IFERROR(VLOOKUP($A$3&amp;$C12,'Shoppable Services'!$B$3:$P$723,5,FALSE),"")</f>
        <v>272</v>
      </c>
      <c r="C12" s="21">
        <v>3</v>
      </c>
      <c r="D12" s="26">
        <f>IFERROR(VLOOKUP($A$3&amp;$C12,'Shoppable Services'!$B$3:$P$723,7,FALSE),"")</f>
        <v>1400.7</v>
      </c>
      <c r="E12" s="26">
        <f>IFERROR(VLOOKUP($A$3&amp;$C12,'Shoppable Services'!$B$3:$P$723,8,FALSE),"")</f>
        <v>476.238</v>
      </c>
      <c r="F12" s="21"/>
      <c r="G12" s="21"/>
      <c r="H12" s="26">
        <f>IFERROR(VLOOKUP($A$3&amp;$C12,'Shoppable Services'!$B$3:$P$723,11,FALSE),"")</f>
        <v>0</v>
      </c>
      <c r="I12" s="26">
        <f>IFERROR(VLOOKUP($A$3&amp;$C12,'Shoppable Services'!$B$3:$P$723,12,FALSE),"")</f>
        <v>0</v>
      </c>
      <c r="J12" s="26">
        <f>IFERROR(VLOOKUP($A$3&amp;$C12,'Shoppable Services'!$B$3:$P$723,13,FALSE),"")</f>
        <v>0</v>
      </c>
      <c r="K12" s="26">
        <f>IFERROR(VLOOKUP($A$3&amp;$C12,'Shoppable Services'!$B$3:$P$723,14,FALSE),"")</f>
        <v>840.42</v>
      </c>
      <c r="L12" s="26">
        <f>IFERROR(VLOOKUP($A$3&amp;$C12,'Shoppable Services'!$B$3:$P$723,15,FALSE),"")</f>
        <v>980.49</v>
      </c>
      <c r="M12" s="26">
        <f>IFERROR(VLOOKUP($A$3&amp;$C12,'Shoppable Services'!$B$3:$Q$723,16,FALSE),"")</f>
        <v>0</v>
      </c>
    </row>
    <row r="13" spans="1:13" x14ac:dyDescent="0.25">
      <c r="A13" s="21" t="str">
        <f>IFERROR(VLOOKUP($A$3&amp;$C13,'Shoppable Services'!$B$3:$P$723,6,FALSE),"")</f>
        <v/>
      </c>
      <c r="B13" s="25" t="str">
        <f>IFERROR(VLOOKUP($A$3&amp;$C13,'Shoppable Services'!$B$3:$P$723,5,FALSE),"")</f>
        <v/>
      </c>
      <c r="C13" s="21">
        <v>4</v>
      </c>
      <c r="D13" s="26" t="str">
        <f>IFERROR(VLOOKUP($A$3&amp;$C13,'Shoppable Services'!$B$3:$P$723,7,FALSE),"")</f>
        <v/>
      </c>
      <c r="E13" s="26" t="str">
        <f>IFERROR(VLOOKUP($A$3&amp;$C13,'Shoppable Services'!$B$3:$P$723,8,FALSE),"")</f>
        <v/>
      </c>
      <c r="F13" s="21"/>
      <c r="G13" s="21"/>
      <c r="H13" s="26" t="str">
        <f>IFERROR(VLOOKUP($A$3&amp;$C13,'Shoppable Services'!$B$3:$P$723,11,FALSE),"")</f>
        <v/>
      </c>
      <c r="I13" s="26" t="str">
        <f>IFERROR(VLOOKUP($A$3&amp;$C13,'Shoppable Services'!$B$3:$P$723,12,FALSE),"")</f>
        <v/>
      </c>
      <c r="J13" s="26" t="str">
        <f>IFERROR(VLOOKUP($A$3&amp;$C13,'Shoppable Services'!$B$3:$P$723,13,FALSE),"")</f>
        <v/>
      </c>
      <c r="K13" s="26" t="str">
        <f>IFERROR(VLOOKUP($A$3&amp;$C13,'Shoppable Services'!$B$3:$P$723,14,FALSE),"")</f>
        <v/>
      </c>
      <c r="L13" s="26" t="str">
        <f>IFERROR(VLOOKUP($A$3&amp;$C13,'Shoppable Services'!$B$3:$P$723,15,FALSE),"")</f>
        <v/>
      </c>
      <c r="M13" s="26" t="str">
        <f>IFERROR(VLOOKUP($A$3&amp;$C13,'Shoppable Services'!$B$3:$Q$723,16,FALSE),"")</f>
        <v/>
      </c>
    </row>
    <row r="14" spans="1:13" x14ac:dyDescent="0.25">
      <c r="A14" s="21" t="str">
        <f>IFERROR(VLOOKUP($A$3&amp;$C14,'Shoppable Services'!$B$3:$P$723,6,FALSE),"")</f>
        <v/>
      </c>
      <c r="B14" s="25" t="str">
        <f>IFERROR(VLOOKUP($A$3&amp;$C14,'Shoppable Services'!$B$3:$P$723,5,FALSE),"")</f>
        <v/>
      </c>
      <c r="C14" s="21">
        <v>5</v>
      </c>
      <c r="D14" s="26" t="str">
        <f>IFERROR(VLOOKUP($A$3&amp;$C14,'Shoppable Services'!$B$3:$P$723,7,FALSE),"")</f>
        <v/>
      </c>
      <c r="E14" s="26" t="str">
        <f>IFERROR(VLOOKUP($A$3&amp;$C14,'Shoppable Services'!$B$3:$P$723,8,FALSE),"")</f>
        <v/>
      </c>
      <c r="F14" s="21"/>
      <c r="G14" s="21"/>
      <c r="H14" s="26" t="str">
        <f>IFERROR(VLOOKUP($A$3&amp;$C14,'Shoppable Services'!$B$3:$P$723,11,FALSE),"")</f>
        <v/>
      </c>
      <c r="I14" s="26" t="str">
        <f>IFERROR(VLOOKUP($A$3&amp;$C14,'Shoppable Services'!$B$3:$P$723,12,FALSE),"")</f>
        <v/>
      </c>
      <c r="J14" s="26" t="str">
        <f>IFERROR(VLOOKUP($A$3&amp;$C14,'Shoppable Services'!$B$3:$P$723,13,FALSE),"")</f>
        <v/>
      </c>
      <c r="K14" s="26" t="str">
        <f>IFERROR(VLOOKUP($A$3&amp;$C14,'Shoppable Services'!$B$3:$P$723,14,FALSE),"")</f>
        <v/>
      </c>
      <c r="L14" s="26" t="str">
        <f>IFERROR(VLOOKUP($A$3&amp;$C14,'Shoppable Services'!$B$3:$P$723,15,FALSE),"")</f>
        <v/>
      </c>
      <c r="M14" s="26" t="str">
        <f>IFERROR(VLOOKUP($A$3&amp;$C14,'Shoppable Services'!$B$3:$Q$723,16,FALSE),"")</f>
        <v/>
      </c>
    </row>
    <row r="15" spans="1:13" x14ac:dyDescent="0.25">
      <c r="A15" s="21" t="str">
        <f>IFERROR(VLOOKUP($A$3&amp;$C15,'Shoppable Services'!$B$3:$P$723,6,FALSE),"")</f>
        <v/>
      </c>
      <c r="B15" s="25" t="str">
        <f>IFERROR(VLOOKUP($A$3&amp;$C15,'Shoppable Services'!$B$3:$P$723,5,FALSE),"")</f>
        <v/>
      </c>
      <c r="C15" s="21">
        <v>6</v>
      </c>
      <c r="D15" s="26" t="str">
        <f>IFERROR(VLOOKUP($A$3&amp;$C15,'Shoppable Services'!$B$3:$P$723,7,FALSE),"")</f>
        <v/>
      </c>
      <c r="E15" s="26" t="str">
        <f>IFERROR(VLOOKUP($A$3&amp;$C15,'Shoppable Services'!$B$3:$P$723,8,FALSE),"")</f>
        <v/>
      </c>
      <c r="F15" s="21"/>
      <c r="G15" s="21"/>
      <c r="H15" s="26" t="str">
        <f>IFERROR(VLOOKUP($A$3&amp;$C15,'Shoppable Services'!$B$3:$P$723,11,FALSE),"")</f>
        <v/>
      </c>
      <c r="I15" s="26" t="str">
        <f>IFERROR(VLOOKUP($A$3&amp;$C15,'Shoppable Services'!$B$3:$P$723,12,FALSE),"")</f>
        <v/>
      </c>
      <c r="J15" s="26" t="str">
        <f>IFERROR(VLOOKUP($A$3&amp;$C15,'Shoppable Services'!$B$3:$P$723,13,FALSE),"")</f>
        <v/>
      </c>
      <c r="K15" s="26" t="str">
        <f>IFERROR(VLOOKUP($A$3&amp;$C15,'Shoppable Services'!$B$3:$P$723,14,FALSE),"")</f>
        <v/>
      </c>
      <c r="L15" s="26" t="str">
        <f>IFERROR(VLOOKUP($A$3&amp;$C15,'Shoppable Services'!$B$3:$P$723,15,FALSE),"")</f>
        <v/>
      </c>
      <c r="M15" s="26" t="str">
        <f>IFERROR(VLOOKUP($A$3&amp;$C15,'Shoppable Services'!$B$3:$Q$723,16,FALSE),"")</f>
        <v/>
      </c>
    </row>
    <row r="16" spans="1:13" x14ac:dyDescent="0.25">
      <c r="A16" s="21" t="str">
        <f>IFERROR(VLOOKUP($A$3&amp;$C16,'Shoppable Services'!$B$3:$P$723,6,FALSE),"")</f>
        <v/>
      </c>
      <c r="B16" s="25" t="str">
        <f>IFERROR(VLOOKUP($A$3&amp;$C16,'Shoppable Services'!$B$3:$P$723,5,FALSE),"")</f>
        <v/>
      </c>
      <c r="C16" s="21">
        <v>7</v>
      </c>
      <c r="D16" s="26" t="str">
        <f>IFERROR(VLOOKUP($A$3&amp;$C16,'Shoppable Services'!$B$3:$P$723,7,FALSE),"")</f>
        <v/>
      </c>
      <c r="E16" s="26" t="str">
        <f>IFERROR(VLOOKUP($A$3&amp;$C16,'Shoppable Services'!$B$3:$P$723,8,FALSE),"")</f>
        <v/>
      </c>
      <c r="F16" s="21"/>
      <c r="G16" s="21"/>
      <c r="H16" s="26" t="str">
        <f>IFERROR(VLOOKUP($A$3&amp;$C16,'Shoppable Services'!$B$3:$P$723,11,FALSE),"")</f>
        <v/>
      </c>
      <c r="I16" s="26" t="str">
        <f>IFERROR(VLOOKUP($A$3&amp;$C16,'Shoppable Services'!$B$3:$P$723,12,FALSE),"")</f>
        <v/>
      </c>
      <c r="J16" s="26" t="str">
        <f>IFERROR(VLOOKUP($A$3&amp;$C16,'Shoppable Services'!$B$3:$P$723,13,FALSE),"")</f>
        <v/>
      </c>
      <c r="K16" s="26" t="str">
        <f>IFERROR(VLOOKUP($A$3&amp;$C16,'Shoppable Services'!$B$3:$P$723,14,FALSE),"")</f>
        <v/>
      </c>
      <c r="L16" s="26" t="str">
        <f>IFERROR(VLOOKUP($A$3&amp;$C16,'Shoppable Services'!$B$3:$P$723,15,FALSE),"")</f>
        <v/>
      </c>
      <c r="M16" s="26" t="str">
        <f>IFERROR(VLOOKUP($A$3&amp;$C16,'Shoppable Services'!$B$3:$Q$723,16,FALSE),"")</f>
        <v/>
      </c>
    </row>
    <row r="17" spans="1:13" x14ac:dyDescent="0.25">
      <c r="A17" s="21" t="str">
        <f>IFERROR(VLOOKUP($A$3&amp;$C17,'Shoppable Services'!$B$3:$P$723,6,FALSE),"")</f>
        <v/>
      </c>
      <c r="B17" s="25" t="str">
        <f>IFERROR(VLOOKUP($A$3&amp;$C17,'Shoppable Services'!$B$3:$P$723,5,FALSE),"")</f>
        <v/>
      </c>
      <c r="C17" s="21">
        <v>8</v>
      </c>
      <c r="D17" s="26" t="str">
        <f>IFERROR(VLOOKUP($A$3&amp;$C17,'Shoppable Services'!$B$3:$P$723,7,FALSE),"")</f>
        <v/>
      </c>
      <c r="E17" s="26" t="str">
        <f>IFERROR(VLOOKUP($A$3&amp;$C17,'Shoppable Services'!$B$3:$P$723,8,FALSE),"")</f>
        <v/>
      </c>
      <c r="F17" s="21"/>
      <c r="G17" s="21"/>
      <c r="H17" s="26" t="str">
        <f>IFERROR(VLOOKUP($A$3&amp;$C17,'Shoppable Services'!$B$3:$P$723,11,FALSE),"")</f>
        <v/>
      </c>
      <c r="I17" s="26" t="str">
        <f>IFERROR(VLOOKUP($A$3&amp;$C17,'Shoppable Services'!$B$3:$P$723,12,FALSE),"")</f>
        <v/>
      </c>
      <c r="J17" s="26" t="str">
        <f>IFERROR(VLOOKUP($A$3&amp;$C17,'Shoppable Services'!$B$3:$P$723,13,FALSE),"")</f>
        <v/>
      </c>
      <c r="K17" s="26" t="str">
        <f>IFERROR(VLOOKUP($A$3&amp;$C17,'Shoppable Services'!$B$3:$P$723,14,FALSE),"")</f>
        <v/>
      </c>
      <c r="L17" s="26" t="str">
        <f>IFERROR(VLOOKUP($A$3&amp;$C17,'Shoppable Services'!$B$3:$P$723,15,FALSE),"")</f>
        <v/>
      </c>
      <c r="M17" s="26" t="str">
        <f>IFERROR(VLOOKUP($A$3&amp;$C17,'Shoppable Services'!$B$3:$Q$723,16,FALSE),"")</f>
        <v/>
      </c>
    </row>
    <row r="18" spans="1:13" x14ac:dyDescent="0.25">
      <c r="A18" s="21" t="str">
        <f>IFERROR(VLOOKUP($A$3&amp;$C18,'Shoppable Services'!$B$3:$P$723,6,FALSE),"")</f>
        <v/>
      </c>
      <c r="B18" s="25" t="str">
        <f>IFERROR(VLOOKUP($A$3&amp;$C18,'Shoppable Services'!$B$3:$P$723,5,FALSE),"")</f>
        <v/>
      </c>
      <c r="C18" s="21">
        <v>9</v>
      </c>
      <c r="D18" s="26" t="str">
        <f>IFERROR(VLOOKUP($A$3&amp;$C18,'Shoppable Services'!$B$3:$P$723,7,FALSE),"")</f>
        <v/>
      </c>
      <c r="E18" s="26" t="str">
        <f>IFERROR(VLOOKUP($A$3&amp;$C18,'Shoppable Services'!$B$3:$P$723,8,FALSE),"")</f>
        <v/>
      </c>
      <c r="F18" s="21"/>
      <c r="G18" s="21"/>
      <c r="H18" s="26" t="str">
        <f>IFERROR(VLOOKUP($A$3&amp;$C18,'Shoppable Services'!$B$3:$P$723,11,FALSE),"")</f>
        <v/>
      </c>
      <c r="I18" s="26" t="str">
        <f>IFERROR(VLOOKUP($A$3&amp;$C18,'Shoppable Services'!$B$3:$P$723,12,FALSE),"")</f>
        <v/>
      </c>
      <c r="J18" s="26" t="str">
        <f>IFERROR(VLOOKUP($A$3&amp;$C18,'Shoppable Services'!$B$3:$P$723,13,FALSE),"")</f>
        <v/>
      </c>
      <c r="K18" s="26" t="str">
        <f>IFERROR(VLOOKUP($A$3&amp;$C18,'Shoppable Services'!$B$3:$P$723,14,FALSE),"")</f>
        <v/>
      </c>
      <c r="L18" s="26" t="str">
        <f>IFERROR(VLOOKUP($A$3&amp;$C18,'Shoppable Services'!$B$3:$P$723,15,FALSE),"")</f>
        <v/>
      </c>
      <c r="M18" s="26" t="str">
        <f>IFERROR(VLOOKUP($A$3&amp;$C18,'Shoppable Services'!$B$3:$Q$723,16,FALSE),"")</f>
        <v/>
      </c>
    </row>
    <row r="19" spans="1:13" x14ac:dyDescent="0.25">
      <c r="A19" s="21" t="str">
        <f>IFERROR(VLOOKUP($A$3&amp;$C19,'Shoppable Services'!$B$3:$P$723,6,FALSE),"")</f>
        <v/>
      </c>
      <c r="B19" s="25" t="str">
        <f>IFERROR(VLOOKUP($A$3&amp;$C19,'Shoppable Services'!$B$3:$P$723,5,FALSE),"")</f>
        <v/>
      </c>
      <c r="C19" s="21">
        <v>10</v>
      </c>
      <c r="D19" s="26" t="str">
        <f>IFERROR(VLOOKUP($A$3&amp;$C19,'Shoppable Services'!$B$3:$P$723,7,FALSE),"")</f>
        <v/>
      </c>
      <c r="E19" s="26" t="str">
        <f>IFERROR(VLOOKUP($A$3&amp;$C19,'Shoppable Services'!$B$3:$P$723,8,FALSE),"")</f>
        <v/>
      </c>
      <c r="F19" s="21"/>
      <c r="G19" s="21"/>
      <c r="H19" s="26" t="str">
        <f>IFERROR(VLOOKUP($A$3&amp;$C19,'Shoppable Services'!$B$3:$P$723,11,FALSE),"")</f>
        <v/>
      </c>
      <c r="I19" s="26" t="str">
        <f>IFERROR(VLOOKUP($A$3&amp;$C19,'Shoppable Services'!$B$3:$P$723,12,FALSE),"")</f>
        <v/>
      </c>
      <c r="J19" s="26" t="str">
        <f>IFERROR(VLOOKUP($A$3&amp;$C19,'Shoppable Services'!$B$3:$P$723,13,FALSE),"")</f>
        <v/>
      </c>
      <c r="K19" s="26" t="str">
        <f>IFERROR(VLOOKUP($A$3&amp;$C19,'Shoppable Services'!$B$3:$P$723,14,FALSE),"")</f>
        <v/>
      </c>
      <c r="L19" s="26" t="str">
        <f>IFERROR(VLOOKUP($A$3&amp;$C19,'Shoppable Services'!$B$3:$P$723,15,FALSE),"")</f>
        <v/>
      </c>
      <c r="M19" s="26" t="str">
        <f>IFERROR(VLOOKUP($A$3&amp;$C19,'Shoppable Services'!$B$3:$Q$723,16,FALSE),"")</f>
        <v/>
      </c>
    </row>
    <row r="20" spans="1:13" x14ac:dyDescent="0.25">
      <c r="A20" s="21" t="str">
        <f>IFERROR(VLOOKUP($A$3&amp;$C20,'Shoppable Services'!$B$3:$P$723,6,FALSE),"")</f>
        <v/>
      </c>
      <c r="B20" s="25" t="str">
        <f>IFERROR(VLOOKUP($A$3&amp;$C20,'Shoppable Services'!$B$3:$P$723,5,FALSE),"")</f>
        <v/>
      </c>
      <c r="C20" s="21">
        <v>11</v>
      </c>
      <c r="D20" s="26" t="str">
        <f>IFERROR(VLOOKUP($A$3&amp;$C20,'Shoppable Services'!$B$3:$P$723,7,FALSE),"")</f>
        <v/>
      </c>
      <c r="E20" s="26" t="str">
        <f>IFERROR(VLOOKUP($A$3&amp;$C20,'Shoppable Services'!$B$3:$P$723,8,FALSE),"")</f>
        <v/>
      </c>
      <c r="F20" s="21"/>
      <c r="G20" s="21"/>
      <c r="H20" s="26" t="str">
        <f>IFERROR(VLOOKUP($A$3&amp;$C20,'Shoppable Services'!$B$3:$P$723,11,FALSE),"")</f>
        <v/>
      </c>
      <c r="I20" s="26" t="str">
        <f>IFERROR(VLOOKUP($A$3&amp;$C20,'Shoppable Services'!$B$3:$P$723,12,FALSE),"")</f>
        <v/>
      </c>
      <c r="J20" s="26" t="str">
        <f>IFERROR(VLOOKUP($A$3&amp;$C20,'Shoppable Services'!$B$3:$P$723,13,FALSE),"")</f>
        <v/>
      </c>
      <c r="K20" s="26" t="str">
        <f>IFERROR(VLOOKUP($A$3&amp;$C20,'Shoppable Services'!$B$3:$P$723,14,FALSE),"")</f>
        <v/>
      </c>
      <c r="L20" s="26" t="str">
        <f>IFERROR(VLOOKUP($A$3&amp;$C20,'Shoppable Services'!$B$3:$P$723,15,FALSE),"")</f>
        <v/>
      </c>
      <c r="M20" s="26" t="str">
        <f>IFERROR(VLOOKUP($A$3&amp;$C20,'Shoppable Services'!$B$3:$Q$723,16,FALSE),"")</f>
        <v/>
      </c>
    </row>
    <row r="21" spans="1:13" x14ac:dyDescent="0.25">
      <c r="A21" s="21" t="str">
        <f>IFERROR(VLOOKUP($A$3&amp;$C21,'Shoppable Services'!$B$3:$P$723,6,FALSE),"")</f>
        <v/>
      </c>
      <c r="B21" s="25" t="str">
        <f>IFERROR(VLOOKUP($A$3&amp;$C21,'Shoppable Services'!$B$3:$P$723,5,FALSE),"")</f>
        <v/>
      </c>
      <c r="C21" s="21">
        <v>12</v>
      </c>
      <c r="D21" s="26" t="str">
        <f>IFERROR(VLOOKUP($A$3&amp;$C21,'Shoppable Services'!$B$3:$P$723,7,FALSE),"")</f>
        <v/>
      </c>
      <c r="E21" s="26" t="str">
        <f>IFERROR(VLOOKUP($A$3&amp;$C21,'Shoppable Services'!$B$3:$P$723,8,FALSE),"")</f>
        <v/>
      </c>
      <c r="F21" s="21"/>
      <c r="G21" s="21"/>
      <c r="H21" s="26" t="str">
        <f>IFERROR(VLOOKUP($A$3&amp;$C21,'Shoppable Services'!$B$3:$P$723,11,FALSE),"")</f>
        <v/>
      </c>
      <c r="I21" s="26" t="str">
        <f>IFERROR(VLOOKUP($A$3&amp;$C21,'Shoppable Services'!$B$3:$P$723,12,FALSE),"")</f>
        <v/>
      </c>
      <c r="J21" s="26" t="str">
        <f>IFERROR(VLOOKUP($A$3&amp;$C21,'Shoppable Services'!$B$3:$P$723,13,FALSE),"")</f>
        <v/>
      </c>
      <c r="K21" s="26" t="str">
        <f>IFERROR(VLOOKUP($A$3&amp;$C21,'Shoppable Services'!$B$3:$P$723,14,FALSE),"")</f>
        <v/>
      </c>
      <c r="L21" s="26" t="str">
        <f>IFERROR(VLOOKUP($A$3&amp;$C21,'Shoppable Services'!$B$3:$P$723,15,FALSE),"")</f>
        <v/>
      </c>
      <c r="M21" s="26" t="str">
        <f>IFERROR(VLOOKUP($A$3&amp;$C21,'Shoppable Services'!$B$3:$Q$723,16,FALSE),"")</f>
        <v/>
      </c>
    </row>
    <row r="22" spans="1:13" x14ac:dyDescent="0.25">
      <c r="A22" s="21" t="str">
        <f>IFERROR(VLOOKUP($A$3&amp;$C22,'Shoppable Services'!$B$3:$P$723,6,FALSE),"")</f>
        <v/>
      </c>
      <c r="B22" s="25" t="str">
        <f>IFERROR(VLOOKUP($A$3&amp;$C22,'Shoppable Services'!$B$3:$P$723,5,FALSE),"")</f>
        <v/>
      </c>
      <c r="C22" s="21">
        <v>13</v>
      </c>
      <c r="D22" s="26" t="str">
        <f>IFERROR(VLOOKUP($A$3&amp;$C22,'Shoppable Services'!$B$3:$P$723,7,FALSE),"")</f>
        <v/>
      </c>
      <c r="E22" s="26" t="str">
        <f>IFERROR(VLOOKUP($A$3&amp;$C22,'Shoppable Services'!$B$3:$P$723,8,FALSE),"")</f>
        <v/>
      </c>
      <c r="F22" s="21"/>
      <c r="G22" s="21"/>
      <c r="H22" s="26" t="str">
        <f>IFERROR(VLOOKUP($A$3&amp;$C22,'Shoppable Services'!$B$3:$P$723,11,FALSE),"")</f>
        <v/>
      </c>
      <c r="I22" s="26" t="str">
        <f>IFERROR(VLOOKUP($A$3&amp;$C22,'Shoppable Services'!$B$3:$P$723,12,FALSE),"")</f>
        <v/>
      </c>
      <c r="J22" s="26" t="str">
        <f>IFERROR(VLOOKUP($A$3&amp;$C22,'Shoppable Services'!$B$3:$P$723,13,FALSE),"")</f>
        <v/>
      </c>
      <c r="K22" s="26" t="str">
        <f>IFERROR(VLOOKUP($A$3&amp;$C22,'Shoppable Services'!$B$3:$P$723,14,FALSE),"")</f>
        <v/>
      </c>
      <c r="L22" s="26" t="str">
        <f>IFERROR(VLOOKUP($A$3&amp;$C22,'Shoppable Services'!$B$3:$P$723,15,FALSE),"")</f>
        <v/>
      </c>
      <c r="M22" s="26" t="str">
        <f>IFERROR(VLOOKUP($A$3&amp;$C22,'Shoppable Services'!$B$3:$Q$723,16,FALSE),"")</f>
        <v/>
      </c>
    </row>
    <row r="23" spans="1:13" x14ac:dyDescent="0.25">
      <c r="A23" s="21" t="str">
        <f>IFERROR(VLOOKUP($A$3&amp;$C23,'Shoppable Services'!$B$3:$P$723,6,FALSE),"")</f>
        <v/>
      </c>
      <c r="B23" s="25" t="str">
        <f>IFERROR(VLOOKUP($A$3&amp;$C23,'Shoppable Services'!$B$3:$P$723,5,FALSE),"")</f>
        <v/>
      </c>
      <c r="C23" s="21">
        <v>14</v>
      </c>
      <c r="D23" s="26" t="str">
        <f>IFERROR(VLOOKUP($A$3&amp;$C23,'Shoppable Services'!$B$3:$P$723,7,FALSE),"")</f>
        <v/>
      </c>
      <c r="E23" s="26" t="str">
        <f>IFERROR(VLOOKUP($A$3&amp;$C23,'Shoppable Services'!$B$3:$P$723,8,FALSE),"")</f>
        <v/>
      </c>
      <c r="F23" s="26"/>
      <c r="G23" s="26"/>
      <c r="H23" s="26" t="str">
        <f>IFERROR(VLOOKUP($A$3&amp;$C23,'Shoppable Services'!$B$3:$P$723,11,FALSE),"")</f>
        <v/>
      </c>
      <c r="I23" s="26" t="str">
        <f>IFERROR(VLOOKUP($A$3&amp;$C23,'Shoppable Services'!$B$3:$P$723,12,FALSE),"")</f>
        <v/>
      </c>
      <c r="J23" s="26" t="str">
        <f>IFERROR(VLOOKUP($A$3&amp;$C23,'Shoppable Services'!$B$3:$P$723,13,FALSE),"")</f>
        <v/>
      </c>
      <c r="K23" s="26" t="str">
        <f>IFERROR(VLOOKUP($A$3&amp;$C23,'Shoppable Services'!$B$3:$P$723,14,FALSE),"")</f>
        <v/>
      </c>
      <c r="L23" s="26" t="str">
        <f>IFERROR(VLOOKUP($A$3&amp;$C23,'Shoppable Services'!$B$3:$P$723,15,FALSE),"")</f>
        <v/>
      </c>
      <c r="M23" s="26" t="str">
        <f>IFERROR(VLOOKUP($A$3&amp;$C23,'Shoppable Services'!$B$3:$Q$723,16,FALSE),"")</f>
        <v/>
      </c>
    </row>
    <row r="24" spans="1:13" x14ac:dyDescent="0.25">
      <c r="A24" s="21" t="str">
        <f>IFERROR(VLOOKUP($A$3&amp;$C24,'Shoppable Services'!$B$3:$P$723,6,FALSE),"")</f>
        <v/>
      </c>
      <c r="B24" s="25" t="str">
        <f>IFERROR(VLOOKUP($A$3&amp;$C24,'Shoppable Services'!$B$3:$P$723,5,FALSE),"")</f>
        <v/>
      </c>
      <c r="C24" s="21">
        <v>15</v>
      </c>
      <c r="D24" s="26" t="str">
        <f>IFERROR(VLOOKUP($A$3&amp;$C24,'Shoppable Services'!$B$3:$P$723,7,FALSE),"")</f>
        <v/>
      </c>
      <c r="E24" s="26" t="str">
        <f>IFERROR(VLOOKUP($A$3&amp;$C24,'Shoppable Services'!$B$3:$P$723,8,FALSE),"")</f>
        <v/>
      </c>
      <c r="F24" s="26"/>
      <c r="G24" s="26"/>
      <c r="H24" s="26" t="str">
        <f>IFERROR(VLOOKUP($A$3&amp;$C24,'Shoppable Services'!$B$3:$P$723,11,FALSE),"")</f>
        <v/>
      </c>
      <c r="I24" s="26" t="str">
        <f>IFERROR(VLOOKUP($A$3&amp;$C24,'Shoppable Services'!$B$3:$P$723,12,FALSE),"")</f>
        <v/>
      </c>
      <c r="J24" s="26" t="str">
        <f>IFERROR(VLOOKUP($A$3&amp;$C24,'Shoppable Services'!$B$3:$P$723,13,FALSE),"")</f>
        <v/>
      </c>
      <c r="K24" s="26" t="str">
        <f>IFERROR(VLOOKUP($A$3&amp;$C24,'Shoppable Services'!$B$3:$P$723,14,FALSE),"")</f>
        <v/>
      </c>
      <c r="L24" s="26" t="str">
        <f>IFERROR(VLOOKUP($A$3&amp;$C24,'Shoppable Services'!$B$3:$P$723,15,FALSE),"")</f>
        <v/>
      </c>
      <c r="M24" s="26" t="str">
        <f>IFERROR(VLOOKUP($A$3&amp;$C24,'Shoppable Services'!$B$3:$Q$723,16,FALSE),"")</f>
        <v/>
      </c>
    </row>
    <row r="25" spans="1:13" x14ac:dyDescent="0.25">
      <c r="A25" s="27"/>
      <c r="B25" s="25" t="str">
        <f>IFERROR(VLOOKUP($A$3&amp;$C25,'Shoppable Services'!$B$3:$P$723,5,FALSE),"")</f>
        <v/>
      </c>
      <c r="C25" s="21">
        <v>16</v>
      </c>
      <c r="D25" s="26" t="str">
        <f>IFERROR(VLOOKUP($A$3&amp;$C25,'Shoppable Services'!$B$3:$P$723,7,FALSE),"")</f>
        <v/>
      </c>
      <c r="E25" s="26" t="str">
        <f>IFERROR(VLOOKUP($A$3&amp;$C25,'Shoppable Services'!$B$3:$P$723,8,FALSE),"")</f>
        <v/>
      </c>
      <c r="F25" s="26"/>
      <c r="G25" s="26"/>
      <c r="H25" s="26" t="str">
        <f>IFERROR(VLOOKUP($A$3&amp;$C25,'Shoppable Services'!$B$3:$P$723,11,FALSE),"")</f>
        <v/>
      </c>
      <c r="I25" s="26" t="str">
        <f>IFERROR(VLOOKUP($A$3&amp;$C25,'Shoppable Services'!$B$3:$P$723,12,FALSE),"")</f>
        <v/>
      </c>
      <c r="J25" s="26" t="str">
        <f>IFERROR(VLOOKUP($A$3&amp;$C25,'Shoppable Services'!$B$3:$P$723,13,FALSE),"")</f>
        <v/>
      </c>
      <c r="K25" s="26" t="str">
        <f>IFERROR(VLOOKUP($A$3&amp;$C25,'Shoppable Services'!$B$3:$P$723,14,FALSE),"")</f>
        <v/>
      </c>
      <c r="L25" s="26" t="str">
        <f>IFERROR(VLOOKUP($A$3&amp;$C25,'Shoppable Services'!$B$3:$P$723,15,FALSE),"")</f>
        <v/>
      </c>
      <c r="M25" s="26" t="str">
        <f>IFERROR(VLOOKUP($A$3&amp;$C25,'Shoppable Services'!$B$3:$Q$723,16,FALSE),"")</f>
        <v/>
      </c>
    </row>
    <row r="26" spans="1:13" x14ac:dyDescent="0.25">
      <c r="A26" s="27"/>
      <c r="B26" s="25" t="str">
        <f>IFERROR(VLOOKUP($A$3&amp;$C26,'Shoppable Services'!$B$3:$P$723,5,FALSE),"")</f>
        <v/>
      </c>
      <c r="C26" s="21">
        <v>17</v>
      </c>
      <c r="D26" s="26" t="str">
        <f>IFERROR(VLOOKUP($A$3&amp;$C26,'Shoppable Services'!$B$3:$P$723,7,FALSE),"")</f>
        <v/>
      </c>
      <c r="E26" s="26" t="str">
        <f>IFERROR(VLOOKUP($A$3&amp;$C26,'Shoppable Services'!$B$3:$P$723,8,FALSE),"")</f>
        <v/>
      </c>
      <c r="F26" s="26"/>
      <c r="G26" s="26"/>
      <c r="H26" s="26" t="str">
        <f>IFERROR(VLOOKUP($A$3&amp;$C26,'Shoppable Services'!$B$3:$P$723,11,FALSE),"")</f>
        <v/>
      </c>
      <c r="I26" s="26" t="str">
        <f>IFERROR(VLOOKUP($A$3&amp;$C26,'Shoppable Services'!$B$3:$P$723,12,FALSE),"")</f>
        <v/>
      </c>
      <c r="J26" s="26" t="str">
        <f>IFERROR(VLOOKUP($A$3&amp;$C26,'Shoppable Services'!$B$3:$P$723,13,FALSE),"")</f>
        <v/>
      </c>
      <c r="K26" s="26" t="str">
        <f>IFERROR(VLOOKUP($A$3&amp;$C26,'Shoppable Services'!$B$3:$P$723,14,FALSE),"")</f>
        <v/>
      </c>
      <c r="L26" s="26" t="str">
        <f>IFERROR(VLOOKUP($A$3&amp;$C26,'Shoppable Services'!$B$3:$P$723,15,FALSE),"")</f>
        <v/>
      </c>
      <c r="M26" s="26" t="str">
        <f>IFERROR(VLOOKUP($A$3&amp;$C26,'Shoppable Services'!$B$3:$Q$723,16,FALSE),"")</f>
        <v/>
      </c>
    </row>
    <row r="27" spans="1:13" x14ac:dyDescent="0.25">
      <c r="A27" s="21" t="str">
        <f>IFERROR(VLOOKUP($A$3&amp;$C27,'Shoppable Services'!$B$3:$P$566,6,FALSE),"")</f>
        <v/>
      </c>
      <c r="B27" s="25" t="str">
        <f>IFERROR(VLOOKUP($A$3&amp;$C27,'Shoppable Services'!$B$3:$P$723,5,FALSE),"")</f>
        <v/>
      </c>
      <c r="C27" s="21">
        <v>18</v>
      </c>
      <c r="D27" s="26" t="str">
        <f>IFERROR(VLOOKUP($A$3&amp;$C27,'Shoppable Services'!$B$3:$P$723,7,FALSE),"")</f>
        <v/>
      </c>
      <c r="E27" s="26" t="str">
        <f>IFERROR(VLOOKUP($A$3&amp;$C27,'Shoppable Services'!$B$3:$P$723,8,FALSE),"")</f>
        <v/>
      </c>
      <c r="F27" s="26"/>
      <c r="G27" s="26"/>
      <c r="H27" s="26" t="str">
        <f>IFERROR(VLOOKUP($A$3&amp;$C27,'Shoppable Services'!$B$3:$P$723,11,FALSE),"")</f>
        <v/>
      </c>
      <c r="I27" s="26" t="str">
        <f>IFERROR(VLOOKUP($A$3&amp;$C27,'Shoppable Services'!$B$3:$P$723,12,FALSE),"")</f>
        <v/>
      </c>
      <c r="J27" s="26" t="str">
        <f>IFERROR(VLOOKUP($A$3&amp;$C27,'Shoppable Services'!$B$3:$P$723,13,FALSE),"")</f>
        <v/>
      </c>
      <c r="K27" s="26" t="str">
        <f>IFERROR(VLOOKUP($A$3&amp;$C27,'Shoppable Services'!$B$3:$P$723,14,FALSE),"")</f>
        <v/>
      </c>
      <c r="L27" s="26" t="str">
        <f>IFERROR(VLOOKUP($A$3&amp;$C27,'Shoppable Services'!$B$3:$P$723,15,FALSE),"")</f>
        <v/>
      </c>
      <c r="M27" s="26" t="str">
        <f>IFERROR(VLOOKUP($A$3&amp;$C27,'Shoppable Services'!$B$3:$Q$723,16,FALSE),"")</f>
        <v/>
      </c>
    </row>
    <row r="28" spans="1:13" x14ac:dyDescent="0.25">
      <c r="A28" s="21" t="str">
        <f>IFERROR(VLOOKUP($A$3&amp;$C28,'Shoppable Services'!$B$3:$P$566,6,FALSE),"")</f>
        <v/>
      </c>
      <c r="B28" s="25" t="str">
        <f>IFERROR(VLOOKUP($A$3&amp;$C28,'Shoppable Services'!$B$3:$P$723,5,FALSE),"")</f>
        <v/>
      </c>
      <c r="C28" s="21">
        <v>19</v>
      </c>
      <c r="D28" s="26" t="str">
        <f>IFERROR(VLOOKUP($A$3&amp;$C28,'Shoppable Services'!$B$3:$P$723,7,FALSE),"")</f>
        <v/>
      </c>
      <c r="E28" s="26" t="str">
        <f>IFERROR(VLOOKUP($A$3&amp;$C28,'Shoppable Services'!$B$3:$P$723,8,FALSE),"")</f>
        <v/>
      </c>
      <c r="F28" s="26"/>
      <c r="G28" s="26"/>
      <c r="H28" s="26" t="str">
        <f>IFERROR(VLOOKUP($A$3&amp;$C28,'Shoppable Services'!$B$3:$P$723,11,FALSE),"")</f>
        <v/>
      </c>
      <c r="I28" s="26" t="str">
        <f>IFERROR(VLOOKUP($A$3&amp;$C28,'Shoppable Services'!$B$3:$P$723,12,FALSE),"")</f>
        <v/>
      </c>
      <c r="J28" s="26" t="str">
        <f>IFERROR(VLOOKUP($A$3&amp;$C28,'Shoppable Services'!$B$3:$P$723,13,FALSE),"")</f>
        <v/>
      </c>
      <c r="K28" s="26" t="str">
        <f>IFERROR(VLOOKUP($A$3&amp;$C28,'Shoppable Services'!$B$3:$P$723,14,FALSE),"")</f>
        <v/>
      </c>
      <c r="L28" s="26" t="str">
        <f>IFERROR(VLOOKUP($A$3&amp;$C28,'Shoppable Services'!$B$3:$P$723,15,FALSE),"")</f>
        <v/>
      </c>
      <c r="M28" s="26" t="str">
        <f>IFERROR(VLOOKUP($A$3&amp;$C28,'Shoppable Services'!$B$3:$Q$723,16,FALSE),"")</f>
        <v/>
      </c>
    </row>
    <row r="29" spans="1:13" x14ac:dyDescent="0.25">
      <c r="A29" s="21" t="str">
        <f>IFERROR(VLOOKUP($A$3&amp;$C29,'Shoppable Services'!$B$3:$P$566,6,FALSE),"")</f>
        <v/>
      </c>
      <c r="B29" s="25" t="str">
        <f>IFERROR(VLOOKUP($A$3&amp;$C29,'Shoppable Services'!$B$3:$P$723,5,FALSE),"")</f>
        <v/>
      </c>
      <c r="C29" s="21">
        <v>20</v>
      </c>
      <c r="D29" s="26" t="str">
        <f>IFERROR(VLOOKUP($A$3&amp;$C29,'Shoppable Services'!$B$3:$P$723,7,FALSE),"")</f>
        <v/>
      </c>
      <c r="E29" s="26" t="str">
        <f>IFERROR(VLOOKUP($A$3&amp;$C29,'Shoppable Services'!$B$3:$P$723,8,FALSE),"")</f>
        <v/>
      </c>
      <c r="F29" s="26"/>
      <c r="G29" s="26"/>
      <c r="H29" s="26" t="str">
        <f>IFERROR(VLOOKUP($A$3&amp;$C29,'Shoppable Services'!$B$3:$P$723,11,FALSE),"")</f>
        <v/>
      </c>
      <c r="I29" s="26" t="str">
        <f>IFERROR(VLOOKUP($A$3&amp;$C29,'Shoppable Services'!$B$3:$P$723,12,FALSE),"")</f>
        <v/>
      </c>
      <c r="J29" s="26" t="str">
        <f>IFERROR(VLOOKUP($A$3&amp;$C29,'Shoppable Services'!$B$3:$P$723,13,FALSE),"")</f>
        <v/>
      </c>
      <c r="K29" s="26" t="str">
        <f>IFERROR(VLOOKUP($A$3&amp;$C29,'Shoppable Services'!$B$3:$P$723,14,FALSE),"")</f>
        <v/>
      </c>
      <c r="L29" s="26" t="str">
        <f>IFERROR(VLOOKUP($A$3&amp;$C29,'Shoppable Services'!$B$3:$P$723,15,FALSE),"")</f>
        <v/>
      </c>
      <c r="M29" s="26" t="str">
        <f>IFERROR(VLOOKUP($A$3&amp;$C29,'Shoppable Services'!$B$3:$Q$723,16,FALSE),"")</f>
        <v/>
      </c>
    </row>
    <row r="30" spans="1:13" x14ac:dyDescent="0.25">
      <c r="A30" s="27"/>
      <c r="B30" s="21"/>
      <c r="C30" s="21"/>
      <c r="D30" s="21"/>
      <c r="E30" s="21"/>
      <c r="F30" s="21"/>
      <c r="G30" s="21"/>
      <c r="H30" s="21"/>
      <c r="I30" s="21"/>
      <c r="J30" s="21"/>
      <c r="K30" s="21"/>
      <c r="L30" s="21"/>
      <c r="M30" s="21"/>
    </row>
    <row r="31" spans="1:13" x14ac:dyDescent="0.25">
      <c r="A31" s="20" t="s">
        <v>286</v>
      </c>
      <c r="B31" s="21"/>
      <c r="C31" s="21"/>
      <c r="D31" s="21"/>
      <c r="E31" s="21"/>
      <c r="F31" s="21"/>
      <c r="G31" s="21"/>
      <c r="H31" s="21"/>
      <c r="I31" s="21"/>
      <c r="J31" s="21"/>
      <c r="K31" s="21"/>
      <c r="L31" s="21"/>
      <c r="M31" s="21"/>
    </row>
    <row r="32" spans="1:13" x14ac:dyDescent="0.25">
      <c r="A32" s="27" t="s">
        <v>287</v>
      </c>
      <c r="B32" s="21"/>
      <c r="C32" s="21"/>
      <c r="D32" s="21"/>
      <c r="E32" s="21"/>
      <c r="F32" s="21"/>
      <c r="G32" s="21"/>
      <c r="H32" s="21"/>
      <c r="I32" s="21"/>
      <c r="J32" s="21"/>
      <c r="K32" s="21"/>
      <c r="L32" s="21"/>
      <c r="M32" s="21"/>
    </row>
    <row r="33" spans="1:13" x14ac:dyDescent="0.25">
      <c r="A33" s="27" t="s">
        <v>272</v>
      </c>
      <c r="B33" s="21"/>
      <c r="C33" s="21"/>
      <c r="D33" s="21"/>
      <c r="E33" s="21"/>
      <c r="F33" s="21"/>
      <c r="G33" s="21"/>
      <c r="H33" s="21"/>
      <c r="I33" s="21"/>
      <c r="J33" s="21"/>
      <c r="K33" s="21"/>
      <c r="L33" s="21"/>
      <c r="M33" s="21"/>
    </row>
    <row r="34" spans="1:13" x14ac:dyDescent="0.25">
      <c r="A34" s="21"/>
      <c r="B34" s="21"/>
      <c r="C34" s="21"/>
      <c r="D34" s="21"/>
      <c r="E34" s="21"/>
      <c r="F34" s="21"/>
      <c r="G34" s="21"/>
      <c r="H34" s="21"/>
      <c r="I34" s="21"/>
      <c r="J34" s="21"/>
      <c r="K34" s="21"/>
      <c r="L34" s="21"/>
      <c r="M34" s="21"/>
    </row>
    <row r="35" spans="1:13" x14ac:dyDescent="0.25">
      <c r="A35" s="27" t="str">
        <f>IFERROR(CONCATENATE("2. ",VLOOKUP(LEFT(A3,5),NOTES!A:B,2,FALSE)),"")</f>
        <v/>
      </c>
      <c r="B35" s="21"/>
      <c r="C35" s="21"/>
      <c r="D35" s="21"/>
      <c r="E35" s="21"/>
      <c r="F35" s="21"/>
      <c r="G35" s="21"/>
      <c r="H35" s="21"/>
      <c r="I35" s="21"/>
      <c r="J35" s="21"/>
      <c r="K35" s="21"/>
      <c r="L35" s="21"/>
      <c r="M35" s="21"/>
    </row>
    <row r="36" spans="1:13" x14ac:dyDescent="0.25">
      <c r="A36" s="20" t="s">
        <v>741</v>
      </c>
      <c r="B36" s="21"/>
      <c r="C36" s="21"/>
      <c r="D36" s="21"/>
      <c r="E36" s="21"/>
      <c r="F36" s="21"/>
      <c r="G36" s="21"/>
      <c r="H36" s="21"/>
      <c r="I36" s="21"/>
      <c r="J36" s="21"/>
      <c r="K36" s="21"/>
      <c r="L36" s="21"/>
      <c r="M36" s="21"/>
    </row>
    <row r="37" spans="1:13" x14ac:dyDescent="0.25">
      <c r="A37" s="21" t="str">
        <f>VLOOKUP(A3,List!A:D,4,FALSE)</f>
        <v>NARMC - Facility</v>
      </c>
      <c r="B37" s="21"/>
      <c r="C37" s="21"/>
      <c r="D37" s="21"/>
      <c r="E37" s="21"/>
      <c r="F37" s="21"/>
      <c r="G37" s="21"/>
      <c r="H37" s="21"/>
      <c r="I37" s="21"/>
      <c r="J37" s="21"/>
      <c r="K37" s="21"/>
      <c r="L37" s="21"/>
      <c r="M37" s="21"/>
    </row>
    <row r="38" spans="1:13" x14ac:dyDescent="0.25">
      <c r="A38" s="21"/>
      <c r="B38" s="21"/>
      <c r="C38" s="21"/>
      <c r="D38" s="21"/>
      <c r="E38" s="21"/>
      <c r="F38" s="21"/>
      <c r="G38" s="21"/>
      <c r="H38" s="21"/>
      <c r="I38" s="21"/>
      <c r="J38" s="21"/>
      <c r="K38" s="21"/>
      <c r="L38" s="21"/>
      <c r="M38" s="21"/>
    </row>
  </sheetData>
  <pageMargins left="0.25" right="0.25" top="0.75" bottom="0.75" header="0.3" footer="0.3"/>
  <pageSetup scale="6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List!$A$2:$A$302</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7" sqref="B7"/>
    </sheetView>
  </sheetViews>
  <sheetFormatPr defaultRowHeight="15" x14ac:dyDescent="0.25"/>
  <cols>
    <col min="2" max="2" width="82.140625" customWidth="1"/>
  </cols>
  <sheetData>
    <row r="1" spans="1:2" ht="15.75" x14ac:dyDescent="0.25">
      <c r="A1" s="15" t="s">
        <v>284</v>
      </c>
      <c r="B1" s="9" t="s">
        <v>285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2"/>
  <sheetViews>
    <sheetView workbookViewId="0">
      <pane ySplit="1" topLeftCell="A2" activePane="bottomLeft" state="frozen"/>
      <selection activeCell="B19" sqref="B19"/>
      <selection pane="bottomLeft" activeCell="A30" sqref="A30"/>
    </sheetView>
  </sheetViews>
  <sheetFormatPr defaultRowHeight="15" x14ac:dyDescent="0.25"/>
  <cols>
    <col min="1" max="1" width="74.28515625" customWidth="1"/>
    <col min="3" max="3" width="79.28515625" bestFit="1" customWidth="1"/>
  </cols>
  <sheetData>
    <row r="1" spans="1:4" ht="30" x14ac:dyDescent="0.25">
      <c r="A1" t="s">
        <v>266</v>
      </c>
      <c r="B1" s="6" t="s">
        <v>0</v>
      </c>
      <c r="C1" s="7" t="s">
        <v>1</v>
      </c>
    </row>
    <row r="2" spans="1:4" x14ac:dyDescent="0.25">
      <c r="A2" t="str">
        <f>B2&amp;" - "&amp;C2</f>
        <v>19081 - MA NON-VACU STEREOTAC LOCAL BX</v>
      </c>
      <c r="B2" s="5" t="s">
        <v>13</v>
      </c>
      <c r="C2" s="5" t="s">
        <v>14</v>
      </c>
      <c r="D2" t="s">
        <v>737</v>
      </c>
    </row>
    <row r="3" spans="1:4" x14ac:dyDescent="0.25">
      <c r="A3" t="str">
        <f t="shared" ref="A3:A66" si="0">B3&amp;" - "&amp;C3</f>
        <v>19083 - US BREAST BX MAMMATOME W/US GUIDA</v>
      </c>
      <c r="B3" s="5" t="s">
        <v>15</v>
      </c>
      <c r="C3" s="5" t="s">
        <v>16</v>
      </c>
      <c r="D3" t="s">
        <v>737</v>
      </c>
    </row>
    <row r="4" spans="1:4" x14ac:dyDescent="0.25">
      <c r="A4" t="str">
        <f t="shared" si="0"/>
        <v>19120 - Removal of 1 or more breast growth, open procedure</v>
      </c>
      <c r="B4" s="5" t="s">
        <v>17</v>
      </c>
      <c r="C4" s="5" t="s">
        <v>18</v>
      </c>
      <c r="D4" t="s">
        <v>737</v>
      </c>
    </row>
    <row r="5" spans="1:4" x14ac:dyDescent="0.25">
      <c r="A5" t="str">
        <f t="shared" si="0"/>
        <v>73040 - XR Z ARTHROGRAM SHOULDER INJ</v>
      </c>
      <c r="B5" s="13">
        <v>73040</v>
      </c>
      <c r="C5" s="5" t="s">
        <v>19</v>
      </c>
      <c r="D5" t="s">
        <v>737</v>
      </c>
    </row>
    <row r="6" spans="1:4" x14ac:dyDescent="0.25">
      <c r="A6" t="str">
        <f t="shared" si="0"/>
        <v>73722 - MR HIP ARTHROGRAM</v>
      </c>
      <c r="B6" s="5" t="s">
        <v>227</v>
      </c>
      <c r="C6" s="5" t="s">
        <v>194</v>
      </c>
      <c r="D6" t="s">
        <v>737</v>
      </c>
    </row>
    <row r="7" spans="1:4" x14ac:dyDescent="0.25">
      <c r="A7" t="str">
        <f t="shared" si="0"/>
        <v>29827 - SHO ARTHRS SRG RT8TR CUF RPR</v>
      </c>
      <c r="B7" s="5">
        <v>29827</v>
      </c>
      <c r="C7" s="5" t="s">
        <v>276</v>
      </c>
      <c r="D7" t="s">
        <v>737</v>
      </c>
    </row>
    <row r="8" spans="1:4" x14ac:dyDescent="0.25">
      <c r="A8" t="str">
        <f t="shared" si="0"/>
        <v>29848 - WRIST ENDOSCOPY/SURGERY</v>
      </c>
      <c r="B8" s="5" t="s">
        <v>20</v>
      </c>
      <c r="C8" s="5" t="s">
        <v>21</v>
      </c>
      <c r="D8" t="s">
        <v>737</v>
      </c>
    </row>
    <row r="9" spans="1:4" x14ac:dyDescent="0.25">
      <c r="A9" t="str">
        <f t="shared" si="0"/>
        <v>29873 - KNEE ARTHROSCOPY/SURGERY (with lateral release)</v>
      </c>
      <c r="B9" s="5">
        <v>29873</v>
      </c>
      <c r="C9" s="5" t="s">
        <v>277</v>
      </c>
      <c r="D9" t="s">
        <v>737</v>
      </c>
    </row>
    <row r="10" spans="1:4" x14ac:dyDescent="0.25">
      <c r="A10" t="str">
        <f t="shared" si="0"/>
        <v>29880 - KNEE ARTHROSCOPY/SURGERY (with meniscectomy, medial and lateral)</v>
      </c>
      <c r="B10" s="5" t="s">
        <v>24</v>
      </c>
      <c r="C10" s="5" t="s">
        <v>278</v>
      </c>
      <c r="D10" t="s">
        <v>737</v>
      </c>
    </row>
    <row r="11" spans="1:4" x14ac:dyDescent="0.25">
      <c r="A11" t="str">
        <f t="shared" si="0"/>
        <v>29875 - KNEE ARTHROSCOPY/SURGERY (synovectomy, limited)</v>
      </c>
      <c r="B11" s="5" t="s">
        <v>22</v>
      </c>
      <c r="C11" s="5" t="s">
        <v>279</v>
      </c>
      <c r="D11" t="s">
        <v>737</v>
      </c>
    </row>
    <row r="12" spans="1:4" x14ac:dyDescent="0.25">
      <c r="A12" t="str">
        <f t="shared" si="0"/>
        <v>29879 - KNEE ARTHROSCOPY/SURGERY (abrasion arthroplasty)</v>
      </c>
      <c r="B12" s="5" t="s">
        <v>23</v>
      </c>
      <c r="C12" s="5" t="s">
        <v>280</v>
      </c>
      <c r="D12" t="s">
        <v>737</v>
      </c>
    </row>
    <row r="13" spans="1:4" x14ac:dyDescent="0.25">
      <c r="A13" t="str">
        <f t="shared" si="0"/>
        <v xml:space="preserve">29881 - KNEE ARTHROSCOPY/SURGERY (with meniscectomy, medial OR lateral) </v>
      </c>
      <c r="B13" s="5" t="s">
        <v>25</v>
      </c>
      <c r="C13" s="12" t="s">
        <v>281</v>
      </c>
      <c r="D13" t="s">
        <v>737</v>
      </c>
    </row>
    <row r="14" spans="1:4" x14ac:dyDescent="0.25">
      <c r="A14" t="str">
        <f t="shared" si="0"/>
        <v>31256 - EXPLORATION MAXILLARY SINUS</v>
      </c>
      <c r="B14" s="5" t="s">
        <v>26</v>
      </c>
      <c r="C14" s="5" t="s">
        <v>27</v>
      </c>
      <c r="D14" t="s">
        <v>737</v>
      </c>
    </row>
    <row r="15" spans="1:4" x14ac:dyDescent="0.25">
      <c r="A15" t="str">
        <f t="shared" si="0"/>
        <v>32405 - CT BIOPSY CHEST/LUNG</v>
      </c>
      <c r="B15" s="5" t="s">
        <v>28</v>
      </c>
      <c r="C15" s="5" t="s">
        <v>29</v>
      </c>
      <c r="D15" t="s">
        <v>737</v>
      </c>
    </row>
    <row r="16" spans="1:4" x14ac:dyDescent="0.25">
      <c r="A16" t="str">
        <f t="shared" si="0"/>
        <v>32555 - THORACENTESIS WITH IMAGE GUIDA</v>
      </c>
      <c r="B16" s="5" t="s">
        <v>31</v>
      </c>
      <c r="C16" s="5" t="s">
        <v>32</v>
      </c>
      <c r="D16" t="s">
        <v>737</v>
      </c>
    </row>
    <row r="17" spans="1:4" x14ac:dyDescent="0.25">
      <c r="A17" t="str">
        <f t="shared" si="0"/>
        <v>38505 - US BIOPSY LYMPH NODE</v>
      </c>
      <c r="B17" s="5" t="s">
        <v>33</v>
      </c>
      <c r="C17" s="5" t="s">
        <v>34</v>
      </c>
      <c r="D17" t="s">
        <v>737</v>
      </c>
    </row>
    <row r="18" spans="1:4" x14ac:dyDescent="0.25">
      <c r="A18" t="str">
        <f t="shared" si="0"/>
        <v>42830 - REMOVAL OF ADENOIDS</v>
      </c>
      <c r="B18" s="5" t="s">
        <v>36</v>
      </c>
      <c r="C18" s="5" t="s">
        <v>37</v>
      </c>
      <c r="D18" t="s">
        <v>737</v>
      </c>
    </row>
    <row r="19" spans="1:4" x14ac:dyDescent="0.25">
      <c r="A19" t="str">
        <f t="shared" si="0"/>
        <v>42820 - Removal of tonsils and adenoid glands patient younger than age 12</v>
      </c>
      <c r="B19" s="13">
        <v>42820</v>
      </c>
      <c r="C19" s="5" t="s">
        <v>289</v>
      </c>
      <c r="D19" t="s">
        <v>737</v>
      </c>
    </row>
    <row r="20" spans="1:4" x14ac:dyDescent="0.25">
      <c r="A20" t="str">
        <f t="shared" si="0"/>
        <v>43235 - EGD DIAGNOSTIC BRUSH WASH</v>
      </c>
      <c r="B20" s="5" t="s">
        <v>38</v>
      </c>
      <c r="C20" s="5" t="s">
        <v>39</v>
      </c>
      <c r="D20" t="s">
        <v>737</v>
      </c>
    </row>
    <row r="21" spans="1:4" x14ac:dyDescent="0.25">
      <c r="A21" t="str">
        <f t="shared" si="0"/>
        <v>43239 - EGD BIOPSY SINGLE/MULTIPLE</v>
      </c>
      <c r="B21" s="5" t="s">
        <v>40</v>
      </c>
      <c r="C21" s="5" t="s">
        <v>41</v>
      </c>
      <c r="D21" t="s">
        <v>737</v>
      </c>
    </row>
    <row r="22" spans="1:4" x14ac:dyDescent="0.25">
      <c r="A22" t="str">
        <f t="shared" si="0"/>
        <v>44388 - COLONOSCOPY THRU STOMA SPX</v>
      </c>
      <c r="B22" s="5" t="s">
        <v>42</v>
      </c>
      <c r="C22" s="5" t="s">
        <v>43</v>
      </c>
      <c r="D22" t="s">
        <v>737</v>
      </c>
    </row>
    <row r="23" spans="1:4" x14ac:dyDescent="0.25">
      <c r="A23" t="str">
        <f t="shared" si="0"/>
        <v>44389 - COLONOSCOPY WITH BIOPSY (through stoma)</v>
      </c>
      <c r="B23" s="5" t="s">
        <v>44</v>
      </c>
      <c r="C23" s="5" t="s">
        <v>282</v>
      </c>
      <c r="D23" t="s">
        <v>737</v>
      </c>
    </row>
    <row r="24" spans="1:4" x14ac:dyDescent="0.25">
      <c r="A24" t="str">
        <f t="shared" si="0"/>
        <v>44392 - COLONOSCOPY &amp; POLYPECTOMY</v>
      </c>
      <c r="B24" s="5" t="s">
        <v>47</v>
      </c>
      <c r="C24" s="5" t="s">
        <v>45</v>
      </c>
      <c r="D24" t="s">
        <v>737</v>
      </c>
    </row>
    <row r="25" spans="1:4" x14ac:dyDescent="0.25">
      <c r="A25" t="str">
        <f t="shared" si="0"/>
        <v>45378 - DIAGNOSTIC COLONOSCOPY</v>
      </c>
      <c r="B25" s="5" t="s">
        <v>48</v>
      </c>
      <c r="C25" s="5" t="s">
        <v>46</v>
      </c>
      <c r="D25" t="s">
        <v>737</v>
      </c>
    </row>
    <row r="26" spans="1:4" x14ac:dyDescent="0.25">
      <c r="A26" t="str">
        <f t="shared" si="0"/>
        <v>45380 - COLONOSCOPY AND BIOPSY (flexible)</v>
      </c>
      <c r="B26" s="5" t="s">
        <v>49</v>
      </c>
      <c r="C26" s="5" t="s">
        <v>283</v>
      </c>
      <c r="D26" t="s">
        <v>737</v>
      </c>
    </row>
    <row r="27" spans="1:4" x14ac:dyDescent="0.25">
      <c r="A27" t="str">
        <f t="shared" si="0"/>
        <v>45381 - COLONOSCOPY SUBMUCOUS NJX</v>
      </c>
      <c r="B27" s="5" t="s">
        <v>50</v>
      </c>
      <c r="C27" s="5" t="s">
        <v>51</v>
      </c>
      <c r="D27" t="s">
        <v>737</v>
      </c>
    </row>
    <row r="28" spans="1:4" x14ac:dyDescent="0.25">
      <c r="A28" t="str">
        <f t="shared" si="0"/>
        <v>45384 - COLONOSCOPY W/LESION REMOVAL</v>
      </c>
      <c r="B28" s="5" t="s">
        <v>53</v>
      </c>
      <c r="C28" s="5" t="s">
        <v>52</v>
      </c>
      <c r="D28" t="s">
        <v>737</v>
      </c>
    </row>
    <row r="29" spans="1:4" x14ac:dyDescent="0.25">
      <c r="A29" t="str">
        <f t="shared" si="0"/>
        <v>45385 - COLONOSCOPY W/LESION REMOVAL</v>
      </c>
      <c r="B29" s="5" t="s">
        <v>54</v>
      </c>
      <c r="C29" s="5" t="s">
        <v>52</v>
      </c>
      <c r="D29" t="s">
        <v>737</v>
      </c>
    </row>
    <row r="30" spans="1:4" x14ac:dyDescent="0.25">
      <c r="A30" t="str">
        <f t="shared" si="0"/>
        <v>47562 - LAPAROSCOPIC CHOLECYSTECTOMY</v>
      </c>
      <c r="B30" s="5" t="s">
        <v>55</v>
      </c>
      <c r="C30" s="5" t="s">
        <v>56</v>
      </c>
      <c r="D30" t="s">
        <v>737</v>
      </c>
    </row>
    <row r="31" spans="1:4" x14ac:dyDescent="0.25">
      <c r="A31" t="str">
        <f t="shared" si="0"/>
        <v>49180 - CT BIOPSY ABD/RETR/PERC</v>
      </c>
      <c r="B31" s="5" t="s">
        <v>57</v>
      </c>
      <c r="C31" s="5" t="s">
        <v>58</v>
      </c>
      <c r="D31" t="s">
        <v>737</v>
      </c>
    </row>
    <row r="32" spans="1:4" x14ac:dyDescent="0.25">
      <c r="A32" t="str">
        <f t="shared" si="0"/>
        <v>49505 - PRP I/HERN INIT REDUC &gt;5 YR</v>
      </c>
      <c r="B32" s="5" t="s">
        <v>59</v>
      </c>
      <c r="C32" s="12" t="s">
        <v>60</v>
      </c>
      <c r="D32" t="s">
        <v>737</v>
      </c>
    </row>
    <row r="33" spans="1:4" x14ac:dyDescent="0.25">
      <c r="A33" t="str">
        <f t="shared" si="0"/>
        <v>50590 - FRAGMENTING OF KIDNEY STONE</v>
      </c>
      <c r="B33" s="5" t="s">
        <v>61</v>
      </c>
      <c r="C33" s="5" t="s">
        <v>62</v>
      </c>
      <c r="D33" t="s">
        <v>737</v>
      </c>
    </row>
    <row r="34" spans="1:4" x14ac:dyDescent="0.25">
      <c r="A34" t="str">
        <f t="shared" si="0"/>
        <v>51798 - BLADDER SCAN</v>
      </c>
      <c r="B34" s="5" t="s">
        <v>63</v>
      </c>
      <c r="C34" s="5" t="s">
        <v>64</v>
      </c>
      <c r="D34" t="s">
        <v>737</v>
      </c>
    </row>
    <row r="35" spans="1:4" x14ac:dyDescent="0.25">
      <c r="A35" t="str">
        <f t="shared" si="0"/>
        <v>55700 - BIOPSY OF PROSTATE</v>
      </c>
      <c r="B35" s="5" t="s">
        <v>65</v>
      </c>
      <c r="C35" s="5" t="s">
        <v>66</v>
      </c>
      <c r="D35" t="s">
        <v>737</v>
      </c>
    </row>
    <row r="36" spans="1:4" x14ac:dyDescent="0.25">
      <c r="A36" t="str">
        <f t="shared" si="0"/>
        <v>59025 - NON-STRESS TEST</v>
      </c>
      <c r="B36" s="5" t="s">
        <v>67</v>
      </c>
      <c r="C36" s="5" t="s">
        <v>68</v>
      </c>
      <c r="D36" t="s">
        <v>737</v>
      </c>
    </row>
    <row r="37" spans="1:4" x14ac:dyDescent="0.25">
      <c r="A37" t="str">
        <f t="shared" si="0"/>
        <v>60100 - CT BIOPSY THYROID</v>
      </c>
      <c r="B37" s="5" t="s">
        <v>69</v>
      </c>
      <c r="C37" s="5" t="s">
        <v>70</v>
      </c>
      <c r="D37" t="s">
        <v>737</v>
      </c>
    </row>
    <row r="38" spans="1:4" x14ac:dyDescent="0.25">
      <c r="A38" t="str">
        <f t="shared" si="0"/>
        <v>64721 - CARPAL TUNNEL SURGERY</v>
      </c>
      <c r="B38" s="5" t="s">
        <v>71</v>
      </c>
      <c r="C38" s="5" t="s">
        <v>72</v>
      </c>
      <c r="D38" t="s">
        <v>737</v>
      </c>
    </row>
    <row r="39" spans="1:4" x14ac:dyDescent="0.25">
      <c r="A39" t="str">
        <f t="shared" si="0"/>
        <v>70220 - XR SINUSES, PARANASAL&gt;=3VIEWS</v>
      </c>
      <c r="B39" s="5" t="s">
        <v>73</v>
      </c>
      <c r="C39" s="5" t="s">
        <v>74</v>
      </c>
      <c r="D39" t="s">
        <v>737</v>
      </c>
    </row>
    <row r="40" spans="1:4" x14ac:dyDescent="0.25">
      <c r="A40" t="str">
        <f t="shared" si="0"/>
        <v>70360 - XR NECK SOFT TISSUE</v>
      </c>
      <c r="B40" s="5" t="s">
        <v>75</v>
      </c>
      <c r="C40" s="5" t="s">
        <v>76</v>
      </c>
      <c r="D40" t="s">
        <v>737</v>
      </c>
    </row>
    <row r="41" spans="1:4" x14ac:dyDescent="0.25">
      <c r="A41" t="str">
        <f t="shared" si="0"/>
        <v>70450 - CT scan, head or brain, without contrast</v>
      </c>
      <c r="B41" s="5" t="s">
        <v>77</v>
      </c>
      <c r="C41" s="5" t="s">
        <v>78</v>
      </c>
      <c r="D41" t="s">
        <v>737</v>
      </c>
    </row>
    <row r="42" spans="1:4" x14ac:dyDescent="0.25">
      <c r="A42" t="str">
        <f t="shared" si="0"/>
        <v>70470 - CT HEAD W/WO CONTRAST</v>
      </c>
      <c r="B42" s="5" t="s">
        <v>79</v>
      </c>
      <c r="C42" s="5" t="s">
        <v>80</v>
      </c>
      <c r="D42" t="s">
        <v>737</v>
      </c>
    </row>
    <row r="43" spans="1:4" x14ac:dyDescent="0.25">
      <c r="A43" t="str">
        <f t="shared" si="0"/>
        <v>70480 - CT ORBITS WO CONTRAST</v>
      </c>
      <c r="B43" s="5" t="s">
        <v>81</v>
      </c>
      <c r="C43" s="5" t="s">
        <v>82</v>
      </c>
      <c r="D43" t="s">
        <v>737</v>
      </c>
    </row>
    <row r="44" spans="1:4" x14ac:dyDescent="0.25">
      <c r="A44" t="str">
        <f t="shared" si="0"/>
        <v>70486 - CT SINUS FUSION W/O CONTRAST</v>
      </c>
      <c r="B44" s="5" t="s">
        <v>83</v>
      </c>
      <c r="C44" s="5" t="s">
        <v>84</v>
      </c>
      <c r="D44" t="s">
        <v>737</v>
      </c>
    </row>
    <row r="45" spans="1:4" x14ac:dyDescent="0.25">
      <c r="A45" t="str">
        <f t="shared" si="0"/>
        <v>70487 - CT FACIAL W CONTRAST</v>
      </c>
      <c r="B45" s="5" t="s">
        <v>85</v>
      </c>
      <c r="C45" s="5" t="s">
        <v>86</v>
      </c>
      <c r="D45" t="s">
        <v>737</v>
      </c>
    </row>
    <row r="46" spans="1:4" x14ac:dyDescent="0.25">
      <c r="A46" t="str">
        <f t="shared" si="0"/>
        <v>70490 - CT NECK WO CONTRAST</v>
      </c>
      <c r="B46" s="5" t="s">
        <v>87</v>
      </c>
      <c r="C46" s="5" t="s">
        <v>88</v>
      </c>
      <c r="D46" t="s">
        <v>737</v>
      </c>
    </row>
    <row r="47" spans="1:4" x14ac:dyDescent="0.25">
      <c r="A47" t="str">
        <f t="shared" si="0"/>
        <v>70491 - CT NECK W CONTRAST</v>
      </c>
      <c r="B47" s="5" t="s">
        <v>89</v>
      </c>
      <c r="C47" s="5" t="s">
        <v>90</v>
      </c>
      <c r="D47" t="s">
        <v>737</v>
      </c>
    </row>
    <row r="48" spans="1:4" x14ac:dyDescent="0.25">
      <c r="A48" t="str">
        <f t="shared" si="0"/>
        <v>70492 - CT NECK W/WO CONTRAST</v>
      </c>
      <c r="B48" s="5" t="s">
        <v>91</v>
      </c>
      <c r="C48" s="5" t="s">
        <v>92</v>
      </c>
      <c r="D48" t="s">
        <v>737</v>
      </c>
    </row>
    <row r="49" spans="1:4" x14ac:dyDescent="0.25">
      <c r="A49" t="str">
        <f t="shared" si="0"/>
        <v>70496 - CT CTA HEAD W/WO CONTRAST</v>
      </c>
      <c r="B49" s="5" t="s">
        <v>93</v>
      </c>
      <c r="C49" s="5" t="s">
        <v>94</v>
      </c>
      <c r="D49" t="s">
        <v>737</v>
      </c>
    </row>
    <row r="50" spans="1:4" x14ac:dyDescent="0.25">
      <c r="A50" t="str">
        <f t="shared" si="0"/>
        <v>70498 - CT CTA CAROTID/NECK W/WO CONTRAST</v>
      </c>
      <c r="B50" s="5" t="s">
        <v>95</v>
      </c>
      <c r="C50" s="5" t="s">
        <v>96</v>
      </c>
      <c r="D50" t="s">
        <v>737</v>
      </c>
    </row>
    <row r="51" spans="1:4" x14ac:dyDescent="0.25">
      <c r="A51" t="str">
        <f t="shared" si="0"/>
        <v>70543 - MR ORBITS/FACE/NECK W/WO CONTRAST</v>
      </c>
      <c r="B51" s="5" t="s">
        <v>97</v>
      </c>
      <c r="C51" s="5" t="s">
        <v>98</v>
      </c>
      <c r="D51" t="s">
        <v>737</v>
      </c>
    </row>
    <row r="52" spans="1:4" x14ac:dyDescent="0.25">
      <c r="A52" t="str">
        <f t="shared" si="0"/>
        <v>70544 - MR VENOGRAPHY</v>
      </c>
      <c r="B52" s="5" t="s">
        <v>99</v>
      </c>
      <c r="C52" s="5" t="s">
        <v>100</v>
      </c>
      <c r="D52" t="s">
        <v>737</v>
      </c>
    </row>
    <row r="53" spans="1:4" x14ac:dyDescent="0.25">
      <c r="A53" t="str">
        <f t="shared" si="0"/>
        <v>70549 - MR MRA CAROTID/NECK W/WO CONTRAST</v>
      </c>
      <c r="B53" s="5" t="s">
        <v>101</v>
      </c>
      <c r="C53" s="5" t="s">
        <v>102</v>
      </c>
      <c r="D53" t="s">
        <v>737</v>
      </c>
    </row>
    <row r="54" spans="1:4" x14ac:dyDescent="0.25">
      <c r="A54" t="str">
        <f t="shared" si="0"/>
        <v>70551 - MRI IAC W/O CONTRAST</v>
      </c>
      <c r="B54" s="5" t="s">
        <v>103</v>
      </c>
      <c r="C54" s="5" t="s">
        <v>104</v>
      </c>
      <c r="D54" t="s">
        <v>737</v>
      </c>
    </row>
    <row r="55" spans="1:4" x14ac:dyDescent="0.25">
      <c r="A55" t="str">
        <f t="shared" si="0"/>
        <v>70553 - MRI scan of brain before and after contrast</v>
      </c>
      <c r="B55" s="5" t="s">
        <v>105</v>
      </c>
      <c r="C55" s="5" t="s">
        <v>106</v>
      </c>
      <c r="D55" t="s">
        <v>737</v>
      </c>
    </row>
    <row r="56" spans="1:4" x14ac:dyDescent="0.25">
      <c r="A56" t="str">
        <f t="shared" si="0"/>
        <v>71046 - XR CHEST LAT. DECUB 2VIEWS</v>
      </c>
      <c r="B56" s="5" t="s">
        <v>107</v>
      </c>
      <c r="C56" s="5" t="s">
        <v>30</v>
      </c>
      <c r="D56" t="s">
        <v>737</v>
      </c>
    </row>
    <row r="57" spans="1:4" x14ac:dyDescent="0.25">
      <c r="A57" t="str">
        <f t="shared" si="0"/>
        <v>71100 - XR RIB UNI 2V</v>
      </c>
      <c r="B57" s="5" t="s">
        <v>108</v>
      </c>
      <c r="C57" s="5" t="s">
        <v>109</v>
      </c>
      <c r="D57" t="s">
        <v>737</v>
      </c>
    </row>
    <row r="58" spans="1:4" x14ac:dyDescent="0.25">
      <c r="A58" t="str">
        <f t="shared" si="0"/>
        <v>71250 - CT CHEST HIGH RES WO CONTRAST</v>
      </c>
      <c r="B58" s="5" t="s">
        <v>110</v>
      </c>
      <c r="C58" s="5" t="s">
        <v>111</v>
      </c>
      <c r="D58" t="s">
        <v>737</v>
      </c>
    </row>
    <row r="59" spans="1:4" x14ac:dyDescent="0.25">
      <c r="A59" t="str">
        <f t="shared" si="0"/>
        <v>71260 - CT CHEST/THORAX W CONTRAST</v>
      </c>
      <c r="B59" s="5" t="s">
        <v>112</v>
      </c>
      <c r="C59" s="5" t="s">
        <v>113</v>
      </c>
      <c r="D59" t="s">
        <v>737</v>
      </c>
    </row>
    <row r="60" spans="1:4" x14ac:dyDescent="0.25">
      <c r="A60" t="str">
        <f t="shared" si="0"/>
        <v>71270 - CT CHEST/THORAX W/WO CONTRAST</v>
      </c>
      <c r="B60" s="5" t="s">
        <v>114</v>
      </c>
      <c r="C60" s="5" t="s">
        <v>115</v>
      </c>
      <c r="D60" t="s">
        <v>737</v>
      </c>
    </row>
    <row r="61" spans="1:4" x14ac:dyDescent="0.25">
      <c r="A61" t="str">
        <f t="shared" si="0"/>
        <v>71275 - CTA THORACIC AORTA W/WO CC</v>
      </c>
      <c r="B61" s="5" t="s">
        <v>116</v>
      </c>
      <c r="C61" s="5" t="s">
        <v>117</v>
      </c>
      <c r="D61" t="s">
        <v>737</v>
      </c>
    </row>
    <row r="62" spans="1:4" x14ac:dyDescent="0.25">
      <c r="A62" t="str">
        <f t="shared" si="0"/>
        <v>72040 - XR C-SPINE  2-3 VIEWS</v>
      </c>
      <c r="B62" s="5" t="s">
        <v>118</v>
      </c>
      <c r="C62" s="5" t="s">
        <v>119</v>
      </c>
      <c r="D62" t="s">
        <v>737</v>
      </c>
    </row>
    <row r="63" spans="1:4" x14ac:dyDescent="0.25">
      <c r="A63" t="str">
        <f t="shared" si="0"/>
        <v>72050 - XR C-SPINE 4 OR 5 VIEWS ROUT</v>
      </c>
      <c r="B63" s="5" t="s">
        <v>120</v>
      </c>
      <c r="C63" s="5" t="s">
        <v>121</v>
      </c>
      <c r="D63" t="s">
        <v>737</v>
      </c>
    </row>
    <row r="64" spans="1:4" x14ac:dyDescent="0.25">
      <c r="A64" t="str">
        <f t="shared" si="0"/>
        <v>72070 - XR THORACIC SPINE 2 VIEW</v>
      </c>
      <c r="B64" s="5" t="s">
        <v>122</v>
      </c>
      <c r="C64" s="5" t="s">
        <v>123</v>
      </c>
      <c r="D64" t="s">
        <v>737</v>
      </c>
    </row>
    <row r="65" spans="1:4" x14ac:dyDescent="0.25">
      <c r="A65" t="str">
        <f t="shared" si="0"/>
        <v>72072 - XR THORACIC SPINE 3 VIEW</v>
      </c>
      <c r="B65" s="5" t="s">
        <v>124</v>
      </c>
      <c r="C65" s="5" t="s">
        <v>125</v>
      </c>
      <c r="D65" t="s">
        <v>737</v>
      </c>
    </row>
    <row r="66" spans="1:4" x14ac:dyDescent="0.25">
      <c r="A66" t="str">
        <f t="shared" si="0"/>
        <v>72082 - XR SCOLIOSIS ALL SPINE 2-3 VW</v>
      </c>
      <c r="B66" s="5" t="s">
        <v>126</v>
      </c>
      <c r="C66" s="5" t="s">
        <v>127</v>
      </c>
      <c r="D66" t="s">
        <v>737</v>
      </c>
    </row>
    <row r="67" spans="1:4" x14ac:dyDescent="0.25">
      <c r="A67" t="str">
        <f t="shared" ref="A67:A130" si="1">B67&amp;" - "&amp;C67</f>
        <v>72100 - XR LUMBAR SPINE 2-3 VIEW</v>
      </c>
      <c r="B67" s="5" t="s">
        <v>128</v>
      </c>
      <c r="C67" s="5" t="s">
        <v>129</v>
      </c>
      <c r="D67" t="s">
        <v>737</v>
      </c>
    </row>
    <row r="68" spans="1:4" x14ac:dyDescent="0.25">
      <c r="A68" t="str">
        <f t="shared" si="1"/>
        <v>72110 - X-Ray, lower back, minimum four views</v>
      </c>
      <c r="B68" s="5" t="s">
        <v>130</v>
      </c>
      <c r="C68" s="5" t="s">
        <v>131</v>
      </c>
      <c r="D68" t="s">
        <v>737</v>
      </c>
    </row>
    <row r="69" spans="1:4" x14ac:dyDescent="0.25">
      <c r="A69" t="str">
        <f t="shared" si="1"/>
        <v>72114 - XR L-SPINE &gt;=6V W/FLEX &amp; EXT</v>
      </c>
      <c r="B69" s="5" t="s">
        <v>132</v>
      </c>
      <c r="C69" s="5" t="s">
        <v>133</v>
      </c>
      <c r="D69" t="s">
        <v>737</v>
      </c>
    </row>
    <row r="70" spans="1:4" x14ac:dyDescent="0.25">
      <c r="A70" t="str">
        <f t="shared" si="1"/>
        <v>72120 - XR L-SPINE FLEX/EXT &amp;/OR OBLIQ</v>
      </c>
      <c r="B70" s="5" t="s">
        <v>134</v>
      </c>
      <c r="C70" s="5" t="s">
        <v>135</v>
      </c>
      <c r="D70" t="s">
        <v>737</v>
      </c>
    </row>
    <row r="71" spans="1:4" x14ac:dyDescent="0.25">
      <c r="A71" t="str">
        <f t="shared" si="1"/>
        <v>72128 - CT THORACIC SP. W O CONTRAST</v>
      </c>
      <c r="B71" s="5" t="s">
        <v>136</v>
      </c>
      <c r="C71" s="5" t="s">
        <v>137</v>
      </c>
      <c r="D71" t="s">
        <v>737</v>
      </c>
    </row>
    <row r="72" spans="1:4" x14ac:dyDescent="0.25">
      <c r="A72" t="str">
        <f t="shared" si="1"/>
        <v>72131 - CT LUMBAR SP WO CONTRAST</v>
      </c>
      <c r="B72" s="5" t="s">
        <v>138</v>
      </c>
      <c r="C72" s="5" t="s">
        <v>139</v>
      </c>
      <c r="D72" t="s">
        <v>737</v>
      </c>
    </row>
    <row r="73" spans="1:4" x14ac:dyDescent="0.25">
      <c r="A73" t="str">
        <f t="shared" si="1"/>
        <v>72141 - MR C-SPINE W O CONTRAST</v>
      </c>
      <c r="B73" s="5" t="s">
        <v>140</v>
      </c>
      <c r="C73" s="5" t="s">
        <v>141</v>
      </c>
      <c r="D73" t="s">
        <v>737</v>
      </c>
    </row>
    <row r="74" spans="1:4" x14ac:dyDescent="0.25">
      <c r="A74" t="str">
        <f t="shared" si="1"/>
        <v>72146 - MR DORSAL SPINE W O CONTRAST</v>
      </c>
      <c r="B74" s="5" t="s">
        <v>142</v>
      </c>
      <c r="C74" s="5" t="s">
        <v>143</v>
      </c>
      <c r="D74" t="s">
        <v>737</v>
      </c>
    </row>
    <row r="75" spans="1:4" x14ac:dyDescent="0.25">
      <c r="A75" t="str">
        <f t="shared" si="1"/>
        <v>72148 - MRI scan of lower spinal canal</v>
      </c>
      <c r="B75" s="5" t="s">
        <v>144</v>
      </c>
      <c r="C75" s="5" t="s">
        <v>145</v>
      </c>
      <c r="D75" t="s">
        <v>737</v>
      </c>
    </row>
    <row r="76" spans="1:4" x14ac:dyDescent="0.25">
      <c r="A76" t="str">
        <f t="shared" si="1"/>
        <v>72156 - MR C-SPINE W/WO CONTRAST</v>
      </c>
      <c r="B76" s="5" t="s">
        <v>146</v>
      </c>
      <c r="C76" s="5" t="s">
        <v>147</v>
      </c>
      <c r="D76" t="s">
        <v>737</v>
      </c>
    </row>
    <row r="77" spans="1:4" x14ac:dyDescent="0.25">
      <c r="A77" t="str">
        <f t="shared" si="1"/>
        <v>72170 - XR PELVIS 1 OR 2 VIEW</v>
      </c>
      <c r="B77" s="5" t="s">
        <v>148</v>
      </c>
      <c r="C77" s="5" t="s">
        <v>149</v>
      </c>
      <c r="D77" t="s">
        <v>737</v>
      </c>
    </row>
    <row r="78" spans="1:4" x14ac:dyDescent="0.25">
      <c r="A78" t="str">
        <f t="shared" si="1"/>
        <v>72192 - CT PELVIS WO CONTRAST</v>
      </c>
      <c r="B78" s="5" t="s">
        <v>150</v>
      </c>
      <c r="C78" s="5" t="s">
        <v>151</v>
      </c>
      <c r="D78" t="s">
        <v>737</v>
      </c>
    </row>
    <row r="79" spans="1:4" x14ac:dyDescent="0.25">
      <c r="A79" t="str">
        <f t="shared" si="1"/>
        <v>72193 - CT scan, pelvis, with contrast</v>
      </c>
      <c r="B79" s="5" t="s">
        <v>152</v>
      </c>
      <c r="C79" s="5" t="s">
        <v>153</v>
      </c>
      <c r="D79" t="s">
        <v>737</v>
      </c>
    </row>
    <row r="80" spans="1:4" x14ac:dyDescent="0.25">
      <c r="A80" t="str">
        <f t="shared" si="1"/>
        <v>72195 - MR PELVIS W/O CONTRAST</v>
      </c>
      <c r="B80" s="5" t="s">
        <v>154</v>
      </c>
      <c r="C80" s="5" t="s">
        <v>155</v>
      </c>
      <c r="D80" t="s">
        <v>737</v>
      </c>
    </row>
    <row r="81" spans="1:4" x14ac:dyDescent="0.25">
      <c r="A81" t="str">
        <f t="shared" si="1"/>
        <v>72197 - MR PELVIS W/WO CONTRAST</v>
      </c>
      <c r="B81" s="5" t="s">
        <v>156</v>
      </c>
      <c r="C81" s="5" t="s">
        <v>157</v>
      </c>
      <c r="D81" t="s">
        <v>737</v>
      </c>
    </row>
    <row r="82" spans="1:4" x14ac:dyDescent="0.25">
      <c r="A82" t="str">
        <f t="shared" si="1"/>
        <v>72202 - XR SI SACRO ILIAC JOINT &gt;=3V</v>
      </c>
      <c r="B82" s="5" t="s">
        <v>158</v>
      </c>
      <c r="C82" s="5" t="s">
        <v>159</v>
      </c>
      <c r="D82" t="s">
        <v>737</v>
      </c>
    </row>
    <row r="83" spans="1:4" x14ac:dyDescent="0.25">
      <c r="A83" t="str">
        <f t="shared" si="1"/>
        <v>72220 - XR SACRUM/COCCYX &gt;=2V MIN</v>
      </c>
      <c r="B83" s="5" t="s">
        <v>160</v>
      </c>
      <c r="C83" s="5" t="s">
        <v>161</v>
      </c>
      <c r="D83" t="s">
        <v>737</v>
      </c>
    </row>
    <row r="84" spans="1:4" x14ac:dyDescent="0.25">
      <c r="A84" t="str">
        <f t="shared" si="1"/>
        <v>73020 - XR SHOULD 1 V</v>
      </c>
      <c r="B84" s="5" t="s">
        <v>162</v>
      </c>
      <c r="C84" s="5" t="s">
        <v>163</v>
      </c>
      <c r="D84" t="s">
        <v>737</v>
      </c>
    </row>
    <row r="85" spans="1:4" x14ac:dyDescent="0.25">
      <c r="A85" t="str">
        <f t="shared" si="1"/>
        <v>73060 - XR HUMERUS &gt;=2 VIEWS</v>
      </c>
      <c r="B85" s="5" t="s">
        <v>164</v>
      </c>
      <c r="C85" s="5" t="s">
        <v>165</v>
      </c>
      <c r="D85" t="s">
        <v>737</v>
      </c>
    </row>
    <row r="86" spans="1:4" x14ac:dyDescent="0.25">
      <c r="A86" t="str">
        <f t="shared" si="1"/>
        <v>73070 - XR ELBOW 1-2 V</v>
      </c>
      <c r="B86" s="5" t="s">
        <v>166</v>
      </c>
      <c r="C86" s="5" t="s">
        <v>167</v>
      </c>
      <c r="D86" t="s">
        <v>737</v>
      </c>
    </row>
    <row r="87" spans="1:4" x14ac:dyDescent="0.25">
      <c r="A87" t="str">
        <f t="shared" si="1"/>
        <v>73080 - XR ELBOW &gt;=3 VIEWS</v>
      </c>
      <c r="B87" s="5" t="s">
        <v>168</v>
      </c>
      <c r="C87" s="5" t="s">
        <v>169</v>
      </c>
      <c r="D87" t="s">
        <v>737</v>
      </c>
    </row>
    <row r="88" spans="1:4" x14ac:dyDescent="0.25">
      <c r="A88" t="str">
        <f t="shared" si="1"/>
        <v>73090 - XR FOREARM 2VIEWS</v>
      </c>
      <c r="B88" s="5" t="s">
        <v>170</v>
      </c>
      <c r="C88" s="5" t="s">
        <v>171</v>
      </c>
      <c r="D88" t="s">
        <v>737</v>
      </c>
    </row>
    <row r="89" spans="1:4" x14ac:dyDescent="0.25">
      <c r="A89" t="str">
        <f t="shared" si="1"/>
        <v>73100 - XR WRIST 2 V</v>
      </c>
      <c r="B89" s="5" t="s">
        <v>172</v>
      </c>
      <c r="C89" s="5" t="s">
        <v>173</v>
      </c>
      <c r="D89" t="s">
        <v>737</v>
      </c>
    </row>
    <row r="90" spans="1:4" x14ac:dyDescent="0.25">
      <c r="A90" t="str">
        <f t="shared" si="1"/>
        <v>73120 - XR HAND 2 V</v>
      </c>
      <c r="B90" s="5" t="s">
        <v>174</v>
      </c>
      <c r="C90" s="5" t="s">
        <v>175</v>
      </c>
      <c r="D90" t="s">
        <v>737</v>
      </c>
    </row>
    <row r="91" spans="1:4" x14ac:dyDescent="0.25">
      <c r="A91" t="str">
        <f t="shared" si="1"/>
        <v>73130 - XR HAND &gt;=3 VIEWS</v>
      </c>
      <c r="B91" s="5" t="s">
        <v>176</v>
      </c>
      <c r="C91" s="5" t="s">
        <v>177</v>
      </c>
      <c r="D91" t="s">
        <v>737</v>
      </c>
    </row>
    <row r="92" spans="1:4" x14ac:dyDescent="0.25">
      <c r="A92" t="str">
        <f t="shared" si="1"/>
        <v>73140 - XR FINGER &gt;=2 VIEWS</v>
      </c>
      <c r="B92" s="5" t="s">
        <v>178</v>
      </c>
      <c r="C92" s="5" t="s">
        <v>179</v>
      </c>
      <c r="D92" t="s">
        <v>737</v>
      </c>
    </row>
    <row r="93" spans="1:4" x14ac:dyDescent="0.25">
      <c r="A93" t="str">
        <f t="shared" si="1"/>
        <v>73200 - CT UPPER EXTREMITY WO CONTRAST</v>
      </c>
      <c r="B93" s="5" t="s">
        <v>180</v>
      </c>
      <c r="C93" s="5" t="s">
        <v>181</v>
      </c>
      <c r="D93" t="s">
        <v>737</v>
      </c>
    </row>
    <row r="94" spans="1:4" x14ac:dyDescent="0.25">
      <c r="A94" t="str">
        <f t="shared" si="1"/>
        <v>73218 - MRI UPPER NON-JNT W/O CONT</v>
      </c>
      <c r="B94" s="5" t="s">
        <v>182</v>
      </c>
      <c r="C94" s="5" t="s">
        <v>183</v>
      </c>
      <c r="D94" t="s">
        <v>737</v>
      </c>
    </row>
    <row r="95" spans="1:4" x14ac:dyDescent="0.25">
      <c r="A95" t="str">
        <f t="shared" si="1"/>
        <v>73221 - MRI UPPER EXT JT W/O CONTRAST</v>
      </c>
      <c r="B95" s="5" t="s">
        <v>184</v>
      </c>
      <c r="C95" s="5" t="s">
        <v>185</v>
      </c>
      <c r="D95" t="s">
        <v>737</v>
      </c>
    </row>
    <row r="96" spans="1:4" x14ac:dyDescent="0.25">
      <c r="A96" t="str">
        <f t="shared" si="1"/>
        <v>73222 - MR ARTHROGRAM ELBOW W/CONTRAST</v>
      </c>
      <c r="B96" s="5" t="s">
        <v>186</v>
      </c>
      <c r="C96" s="5" t="s">
        <v>187</v>
      </c>
      <c r="D96" t="s">
        <v>737</v>
      </c>
    </row>
    <row r="97" spans="1:4" x14ac:dyDescent="0.25">
      <c r="A97" t="str">
        <f t="shared" si="1"/>
        <v>73501 - XR PELVIS W/HIP 1 VIEW</v>
      </c>
      <c r="B97" s="5" t="s">
        <v>188</v>
      </c>
      <c r="C97" s="5" t="s">
        <v>189</v>
      </c>
      <c r="D97" t="s">
        <v>737</v>
      </c>
    </row>
    <row r="98" spans="1:4" x14ac:dyDescent="0.25">
      <c r="A98" t="str">
        <f t="shared" si="1"/>
        <v>73502 - XR PELVIS W/HIP 2-3 VIEW</v>
      </c>
      <c r="B98" s="5" t="s">
        <v>190</v>
      </c>
      <c r="C98" s="5" t="s">
        <v>191</v>
      </c>
      <c r="D98" t="s">
        <v>737</v>
      </c>
    </row>
    <row r="99" spans="1:4" x14ac:dyDescent="0.25">
      <c r="A99" t="str">
        <f t="shared" si="1"/>
        <v>73521 - XR PELVIS &amp; BILAT HIPS 2 VIEWS</v>
      </c>
      <c r="B99" s="5" t="s">
        <v>192</v>
      </c>
      <c r="C99" s="5" t="s">
        <v>193</v>
      </c>
      <c r="D99" t="s">
        <v>737</v>
      </c>
    </row>
    <row r="100" spans="1:4" x14ac:dyDescent="0.25">
      <c r="A100" t="str">
        <f t="shared" si="1"/>
        <v>73552 - XR FEMUR &gt;= 2 VIEWS</v>
      </c>
      <c r="B100" s="5" t="s">
        <v>195</v>
      </c>
      <c r="C100" s="5" t="s">
        <v>196</v>
      </c>
      <c r="D100" t="s">
        <v>737</v>
      </c>
    </row>
    <row r="101" spans="1:4" x14ac:dyDescent="0.25">
      <c r="A101" t="str">
        <f t="shared" si="1"/>
        <v>73560 - XR KNEE 1-2 V</v>
      </c>
      <c r="B101" s="5" t="s">
        <v>197</v>
      </c>
      <c r="C101" s="5" t="s">
        <v>198</v>
      </c>
      <c r="D101" t="s">
        <v>737</v>
      </c>
    </row>
    <row r="102" spans="1:4" x14ac:dyDescent="0.25">
      <c r="A102" t="str">
        <f t="shared" si="1"/>
        <v>73562 - XR KNEE 3 VIEW W/SUN</v>
      </c>
      <c r="B102" s="5" t="s">
        <v>199</v>
      </c>
      <c r="C102" s="5" t="s">
        <v>200</v>
      </c>
      <c r="D102" t="s">
        <v>737</v>
      </c>
    </row>
    <row r="103" spans="1:4" x14ac:dyDescent="0.25">
      <c r="A103" t="str">
        <f t="shared" si="1"/>
        <v>73564 - XR KNEE &gt;=4 VIEWS</v>
      </c>
      <c r="B103" s="5" t="s">
        <v>201</v>
      </c>
      <c r="C103" s="5" t="s">
        <v>202</v>
      </c>
      <c r="D103" t="s">
        <v>737</v>
      </c>
    </row>
    <row r="104" spans="1:4" x14ac:dyDescent="0.25">
      <c r="A104" t="str">
        <f t="shared" si="1"/>
        <v>73565 - XR BOTH KNEES STANDING AP</v>
      </c>
      <c r="B104" s="5" t="s">
        <v>203</v>
      </c>
      <c r="C104" s="5" t="s">
        <v>204</v>
      </c>
      <c r="D104" t="s">
        <v>737</v>
      </c>
    </row>
    <row r="105" spans="1:4" x14ac:dyDescent="0.25">
      <c r="A105" t="str">
        <f t="shared" si="1"/>
        <v>73590 - XR TIB-FIB 2 V</v>
      </c>
      <c r="B105" s="5" t="s">
        <v>205</v>
      </c>
      <c r="C105" s="5" t="s">
        <v>206</v>
      </c>
      <c r="D105" t="s">
        <v>737</v>
      </c>
    </row>
    <row r="106" spans="1:4" x14ac:dyDescent="0.25">
      <c r="A106" t="str">
        <f t="shared" si="1"/>
        <v>73600 - XR ANKLE 2 V</v>
      </c>
      <c r="B106" s="5" t="s">
        <v>207</v>
      </c>
      <c r="C106" s="5" t="s">
        <v>208</v>
      </c>
      <c r="D106" t="s">
        <v>737</v>
      </c>
    </row>
    <row r="107" spans="1:4" x14ac:dyDescent="0.25">
      <c r="A107" t="str">
        <f t="shared" si="1"/>
        <v>73610 - XR ANKLE &gt;=3 VIEWS</v>
      </c>
      <c r="B107" s="5" t="s">
        <v>209</v>
      </c>
      <c r="C107" s="5" t="s">
        <v>210</v>
      </c>
      <c r="D107" t="s">
        <v>737</v>
      </c>
    </row>
    <row r="108" spans="1:4" x14ac:dyDescent="0.25">
      <c r="A108" t="str">
        <f t="shared" si="1"/>
        <v>73620 - XR FOOT 2 V</v>
      </c>
      <c r="B108" s="5" t="s">
        <v>211</v>
      </c>
      <c r="C108" s="5" t="s">
        <v>212</v>
      </c>
      <c r="D108" t="s">
        <v>737</v>
      </c>
    </row>
    <row r="109" spans="1:4" x14ac:dyDescent="0.25">
      <c r="A109" t="str">
        <f t="shared" si="1"/>
        <v>73630 - XR FOOT &gt;=3 VIEWS</v>
      </c>
      <c r="B109" s="5" t="s">
        <v>213</v>
      </c>
      <c r="C109" s="5" t="s">
        <v>214</v>
      </c>
      <c r="D109" t="s">
        <v>737</v>
      </c>
    </row>
    <row r="110" spans="1:4" x14ac:dyDescent="0.25">
      <c r="A110" t="str">
        <f t="shared" si="1"/>
        <v>73650 - XR CALCANEUS/OSCALSIS MIN 2V</v>
      </c>
      <c r="B110" s="5" t="s">
        <v>215</v>
      </c>
      <c r="C110" s="5" t="s">
        <v>216</v>
      </c>
      <c r="D110" t="s">
        <v>737</v>
      </c>
    </row>
    <row r="111" spans="1:4" x14ac:dyDescent="0.25">
      <c r="A111" t="str">
        <f t="shared" si="1"/>
        <v>73660 - XR TOES &gt;=2 VIEWS</v>
      </c>
      <c r="B111" s="5" t="s">
        <v>217</v>
      </c>
      <c r="C111" s="5" t="s">
        <v>218</v>
      </c>
      <c r="D111" t="s">
        <v>737</v>
      </c>
    </row>
    <row r="112" spans="1:4" x14ac:dyDescent="0.25">
      <c r="A112" t="str">
        <f t="shared" si="1"/>
        <v>73700 - CT LOWER EXT. W O CONTRAST</v>
      </c>
      <c r="B112" s="5" t="s">
        <v>219</v>
      </c>
      <c r="C112" s="5" t="s">
        <v>220</v>
      </c>
      <c r="D112" t="s">
        <v>737</v>
      </c>
    </row>
    <row r="113" spans="1:4" x14ac:dyDescent="0.25">
      <c r="A113" t="str">
        <f t="shared" si="1"/>
        <v>73718 - MR LOWER EXTREMITY W/O CONTRAS</v>
      </c>
      <c r="B113" s="5" t="s">
        <v>221</v>
      </c>
      <c r="C113" s="5" t="s">
        <v>222</v>
      </c>
      <c r="D113" t="s">
        <v>737</v>
      </c>
    </row>
    <row r="114" spans="1:4" x14ac:dyDescent="0.25">
      <c r="A114" t="str">
        <f t="shared" si="1"/>
        <v>73720 - MR LOWER EXTERMITYW/WO CONTRAS</v>
      </c>
      <c r="B114" s="5" t="s">
        <v>223</v>
      </c>
      <c r="C114" s="5" t="s">
        <v>224</v>
      </c>
      <c r="D114" t="s">
        <v>737</v>
      </c>
    </row>
    <row r="115" spans="1:4" x14ac:dyDescent="0.25">
      <c r="A115" t="str">
        <f t="shared" si="1"/>
        <v>73721 - MRI scan of leg joint</v>
      </c>
      <c r="B115" s="5" t="s">
        <v>225</v>
      </c>
      <c r="C115" s="5" t="s">
        <v>226</v>
      </c>
      <c r="D115" t="s">
        <v>737</v>
      </c>
    </row>
    <row r="116" spans="1:4" x14ac:dyDescent="0.25">
      <c r="A116" t="str">
        <f t="shared" si="1"/>
        <v>74018 - XR KUB 1VIEW ABD</v>
      </c>
      <c r="B116" s="5" t="s">
        <v>228</v>
      </c>
      <c r="C116" s="5" t="s">
        <v>229</v>
      </c>
      <c r="D116" t="s">
        <v>737</v>
      </c>
    </row>
    <row r="117" spans="1:4" x14ac:dyDescent="0.25">
      <c r="A117" t="str">
        <f t="shared" si="1"/>
        <v>74019 - XR ABDOMEN 2V GASTRIC PACEMAK</v>
      </c>
      <c r="B117" s="5" t="s">
        <v>230</v>
      </c>
      <c r="C117" s="5" t="s">
        <v>231</v>
      </c>
      <c r="D117" t="s">
        <v>737</v>
      </c>
    </row>
    <row r="118" spans="1:4" x14ac:dyDescent="0.25">
      <c r="A118" t="str">
        <f t="shared" si="1"/>
        <v>74022 - XR ACUTE ABDOMEN SERIES</v>
      </c>
      <c r="B118" s="5" t="s">
        <v>232</v>
      </c>
      <c r="C118" s="5" t="s">
        <v>233</v>
      </c>
      <c r="D118" t="s">
        <v>737</v>
      </c>
    </row>
    <row r="119" spans="1:4" x14ac:dyDescent="0.25">
      <c r="A119" t="str">
        <f t="shared" si="1"/>
        <v>74150 - CT ABD AORTA W/O CONTRAST</v>
      </c>
      <c r="B119" s="5" t="s">
        <v>234</v>
      </c>
      <c r="C119" s="5" t="s">
        <v>235</v>
      </c>
      <c r="D119" t="s">
        <v>737</v>
      </c>
    </row>
    <row r="120" spans="1:4" x14ac:dyDescent="0.25">
      <c r="A120" t="str">
        <f t="shared" si="1"/>
        <v>74160 - CT URINARY/RENAL WITH CONTRAST</v>
      </c>
      <c r="B120" s="5" t="s">
        <v>236</v>
      </c>
      <c r="C120" s="5" t="s">
        <v>237</v>
      </c>
      <c r="D120" t="s">
        <v>737</v>
      </c>
    </row>
    <row r="121" spans="1:4" x14ac:dyDescent="0.25">
      <c r="A121" t="str">
        <f t="shared" si="1"/>
        <v>74170 - CT URINARY/RENAL WITH &amp; W/O CONTR</v>
      </c>
      <c r="B121" s="5" t="s">
        <v>238</v>
      </c>
      <c r="C121" s="5" t="s">
        <v>239</v>
      </c>
      <c r="D121" t="s">
        <v>737</v>
      </c>
    </row>
    <row r="122" spans="1:4" x14ac:dyDescent="0.25">
      <c r="A122" t="str">
        <f t="shared" si="1"/>
        <v>74174 - CTA ABD/PELVIS W/WO CONTRAST</v>
      </c>
      <c r="B122" s="5" t="s">
        <v>240</v>
      </c>
      <c r="C122" s="5" t="s">
        <v>241</v>
      </c>
      <c r="D122" t="s">
        <v>737</v>
      </c>
    </row>
    <row r="123" spans="1:4" x14ac:dyDescent="0.25">
      <c r="A123" t="str">
        <f t="shared" si="1"/>
        <v>74175 - CT CTA RENAL BILAT SEL AORTAGRAM</v>
      </c>
      <c r="B123" s="5" t="s">
        <v>242</v>
      </c>
      <c r="C123" s="5" t="s">
        <v>243</v>
      </c>
      <c r="D123" t="s">
        <v>737</v>
      </c>
    </row>
    <row r="124" spans="1:4" x14ac:dyDescent="0.25">
      <c r="A124" t="str">
        <f t="shared" si="1"/>
        <v>74176 - CT ABDOMEN/PELVIS W/O CONTRAST</v>
      </c>
      <c r="B124" s="5" t="s">
        <v>244</v>
      </c>
      <c r="C124" s="5" t="s">
        <v>245</v>
      </c>
      <c r="D124" t="s">
        <v>737</v>
      </c>
    </row>
    <row r="125" spans="1:4" x14ac:dyDescent="0.25">
      <c r="A125" t="str">
        <f t="shared" si="1"/>
        <v>74177 - CT scan of abdomen and pelvis with contrast</v>
      </c>
      <c r="B125" s="5" t="s">
        <v>246</v>
      </c>
      <c r="C125" s="5" t="s">
        <v>247</v>
      </c>
      <c r="D125" t="s">
        <v>737</v>
      </c>
    </row>
    <row r="126" spans="1:4" x14ac:dyDescent="0.25">
      <c r="A126" t="str">
        <f t="shared" si="1"/>
        <v>74178 - CT ABDOMEN/PELVIS W/WO CONTRAS</v>
      </c>
      <c r="B126" s="5" t="s">
        <v>248</v>
      </c>
      <c r="C126" s="5" t="s">
        <v>249</v>
      </c>
      <c r="D126" t="s">
        <v>737</v>
      </c>
    </row>
    <row r="127" spans="1:4" x14ac:dyDescent="0.25">
      <c r="A127" t="str">
        <f t="shared" si="1"/>
        <v>74181 - MR ABDOMEN W/O CONTRAST</v>
      </c>
      <c r="B127" s="5" t="s">
        <v>250</v>
      </c>
      <c r="C127" s="5" t="s">
        <v>251</v>
      </c>
      <c r="D127" t="s">
        <v>737</v>
      </c>
    </row>
    <row r="128" spans="1:4" x14ac:dyDescent="0.25">
      <c r="A128" t="str">
        <f t="shared" si="1"/>
        <v>74183 - MR ABDOMEN WITH &amp; W/O CONTRAST</v>
      </c>
      <c r="B128" s="5" t="s">
        <v>252</v>
      </c>
      <c r="C128" s="5" t="s">
        <v>253</v>
      </c>
      <c r="D128" t="s">
        <v>737</v>
      </c>
    </row>
    <row r="129" spans="1:4" x14ac:dyDescent="0.25">
      <c r="A129" t="str">
        <f t="shared" si="1"/>
        <v>74220 - XR ESOPHAGRAM-BA SWALLOW</v>
      </c>
      <c r="B129" s="5" t="s">
        <v>254</v>
      </c>
      <c r="C129" s="5" t="s">
        <v>255</v>
      </c>
      <c r="D129" t="s">
        <v>737</v>
      </c>
    </row>
    <row r="130" spans="1:4" x14ac:dyDescent="0.25">
      <c r="A130" t="str">
        <f t="shared" si="1"/>
        <v>74230 - XR ESOPHAGRAM MODIFIED TV</v>
      </c>
      <c r="B130" s="5" t="s">
        <v>256</v>
      </c>
      <c r="C130" s="5" t="s">
        <v>257</v>
      </c>
      <c r="D130" t="s">
        <v>737</v>
      </c>
    </row>
    <row r="131" spans="1:4" x14ac:dyDescent="0.25">
      <c r="A131" t="str">
        <f t="shared" ref="A131:A194" si="2">B131&amp;" - "&amp;C131</f>
        <v>74240 - XR UPPER GI, W/SMALL BOWEL</v>
      </c>
      <c r="B131" s="5" t="s">
        <v>258</v>
      </c>
      <c r="C131" s="5" t="s">
        <v>259</v>
      </c>
      <c r="D131" t="s">
        <v>737</v>
      </c>
    </row>
    <row r="132" spans="1:4" x14ac:dyDescent="0.25">
      <c r="A132" t="str">
        <f t="shared" si="2"/>
        <v>74246 - XR UPPER GI AIR CONTRAST</v>
      </c>
      <c r="B132" s="5" t="s">
        <v>260</v>
      </c>
      <c r="C132" s="5" t="s">
        <v>261</v>
      </c>
      <c r="D132" t="s">
        <v>737</v>
      </c>
    </row>
    <row r="133" spans="1:4" x14ac:dyDescent="0.25">
      <c r="A133" t="str">
        <f t="shared" si="2"/>
        <v>74270 - XR BARIUM ENEMA</v>
      </c>
      <c r="B133" s="5" t="s">
        <v>262</v>
      </c>
      <c r="C133" s="5" t="s">
        <v>263</v>
      </c>
      <c r="D133" t="s">
        <v>737</v>
      </c>
    </row>
    <row r="134" spans="1:4" x14ac:dyDescent="0.25">
      <c r="A134" t="str">
        <f t="shared" si="2"/>
        <v>74283 - XR THERAPEUTIC ENEMA</v>
      </c>
      <c r="B134" s="5" t="s">
        <v>264</v>
      </c>
      <c r="C134" s="5" t="s">
        <v>265</v>
      </c>
      <c r="D134" t="s">
        <v>737</v>
      </c>
    </row>
    <row r="135" spans="1:4" ht="15.75" x14ac:dyDescent="0.25">
      <c r="A135" t="str">
        <f t="shared" si="2"/>
        <v>47563 - LAPARO CHOLECYSTECTOMY/GRAPH</v>
      </c>
      <c r="B135" s="15">
        <v>47563</v>
      </c>
      <c r="C135" s="12" t="s">
        <v>290</v>
      </c>
      <c r="D135" t="s">
        <v>737</v>
      </c>
    </row>
    <row r="136" spans="1:4" x14ac:dyDescent="0.25">
      <c r="A136" t="str">
        <f t="shared" si="2"/>
        <v>74420 - XR RETROGRADE PYELOGRAM</v>
      </c>
      <c r="B136" t="s">
        <v>291</v>
      </c>
      <c r="C136" t="s">
        <v>292</v>
      </c>
      <c r="D136" t="s">
        <v>737</v>
      </c>
    </row>
    <row r="137" spans="1:4" x14ac:dyDescent="0.25">
      <c r="A137" t="str">
        <f t="shared" si="2"/>
        <v>74430 - XR CYSTOGRAPHY &gt;=3 VIEW</v>
      </c>
      <c r="B137" t="s">
        <v>293</v>
      </c>
      <c r="C137" t="s">
        <v>294</v>
      </c>
      <c r="D137" t="s">
        <v>737</v>
      </c>
    </row>
    <row r="138" spans="1:4" x14ac:dyDescent="0.25">
      <c r="A138" t="str">
        <f t="shared" si="2"/>
        <v>75635 - CT CTA AORTA W/FEM RUNOF</v>
      </c>
      <c r="B138" t="s">
        <v>295</v>
      </c>
      <c r="C138" t="s">
        <v>296</v>
      </c>
      <c r="D138" t="s">
        <v>737</v>
      </c>
    </row>
    <row r="139" spans="1:4" x14ac:dyDescent="0.25">
      <c r="A139" t="str">
        <f t="shared" si="2"/>
        <v>76000 - XR Z FLUORO &lt; 1 HR</v>
      </c>
      <c r="B139" t="s">
        <v>297</v>
      </c>
      <c r="C139" t="s">
        <v>298</v>
      </c>
      <c r="D139" t="s">
        <v>737</v>
      </c>
    </row>
    <row r="140" spans="1:4" x14ac:dyDescent="0.25">
      <c r="A140" t="str">
        <f t="shared" si="2"/>
        <v>76377 - CT RECON/3D/MP/COR/SAG</v>
      </c>
      <c r="B140" t="s">
        <v>299</v>
      </c>
      <c r="C140" t="s">
        <v>300</v>
      </c>
      <c r="D140" t="s">
        <v>737</v>
      </c>
    </row>
    <row r="141" spans="1:4" x14ac:dyDescent="0.25">
      <c r="A141" t="str">
        <f t="shared" si="2"/>
        <v>76536 - US SOFT TISSUE HEAD/NECK</v>
      </c>
      <c r="B141" t="s">
        <v>301</v>
      </c>
      <c r="C141" t="s">
        <v>302</v>
      </c>
      <c r="D141" t="s">
        <v>737</v>
      </c>
    </row>
    <row r="142" spans="1:4" x14ac:dyDescent="0.25">
      <c r="A142" t="str">
        <f t="shared" si="2"/>
        <v>76642 - US BREAST UNI LMTD INCL AXILLA</v>
      </c>
      <c r="B142" t="s">
        <v>303</v>
      </c>
      <c r="C142" t="s">
        <v>304</v>
      </c>
      <c r="D142" t="s">
        <v>737</v>
      </c>
    </row>
    <row r="143" spans="1:4" x14ac:dyDescent="0.25">
      <c r="A143" t="str">
        <f t="shared" si="2"/>
        <v>76700 - Ultrasound of abdomen</v>
      </c>
      <c r="B143" t="s">
        <v>305</v>
      </c>
      <c r="C143" t="s">
        <v>306</v>
      </c>
      <c r="D143" t="s">
        <v>737</v>
      </c>
    </row>
    <row r="144" spans="1:4" x14ac:dyDescent="0.25">
      <c r="A144" t="str">
        <f t="shared" si="2"/>
        <v>76705 - US PANCREAS ABD LIMITED</v>
      </c>
      <c r="B144" t="s">
        <v>307</v>
      </c>
      <c r="C144" t="s">
        <v>308</v>
      </c>
      <c r="D144" t="s">
        <v>737</v>
      </c>
    </row>
    <row r="145" spans="1:4" x14ac:dyDescent="0.25">
      <c r="A145" t="str">
        <f t="shared" si="2"/>
        <v>76706 - US AORTA SCREENING</v>
      </c>
      <c r="B145" t="s">
        <v>309</v>
      </c>
      <c r="C145" t="s">
        <v>310</v>
      </c>
      <c r="D145" t="s">
        <v>737</v>
      </c>
    </row>
    <row r="146" spans="1:4" x14ac:dyDescent="0.25">
      <c r="A146" t="str">
        <f t="shared" si="2"/>
        <v>76770 - US RETROPERITONEAL COMPLETE</v>
      </c>
      <c r="B146" t="s">
        <v>311</v>
      </c>
      <c r="C146" t="s">
        <v>312</v>
      </c>
      <c r="D146" t="s">
        <v>737</v>
      </c>
    </row>
    <row r="147" spans="1:4" x14ac:dyDescent="0.25">
      <c r="A147" t="str">
        <f t="shared" si="2"/>
        <v>76775 - US RENAL LIMITED W/O BLADDER</v>
      </c>
      <c r="B147" t="s">
        <v>313</v>
      </c>
      <c r="C147" t="s">
        <v>314</v>
      </c>
      <c r="D147" t="s">
        <v>737</v>
      </c>
    </row>
    <row r="148" spans="1:4" x14ac:dyDescent="0.25">
      <c r="A148" t="str">
        <f t="shared" si="2"/>
        <v>76805 - OB US &gt;= 14 WKS SNGL FETUS</v>
      </c>
      <c r="B148" t="s">
        <v>315</v>
      </c>
      <c r="C148" t="s">
        <v>316</v>
      </c>
      <c r="D148" t="s">
        <v>737</v>
      </c>
    </row>
    <row r="149" spans="1:4" x14ac:dyDescent="0.25">
      <c r="A149" t="str">
        <f t="shared" si="2"/>
        <v>76813 - US OB &lt; OR = TO 14 WEEKS</v>
      </c>
      <c r="B149" t="s">
        <v>317</v>
      </c>
      <c r="C149" t="s">
        <v>318</v>
      </c>
      <c r="D149" t="s">
        <v>737</v>
      </c>
    </row>
    <row r="150" spans="1:4" x14ac:dyDescent="0.25">
      <c r="A150" t="str">
        <f t="shared" si="2"/>
        <v>76815 - US OB/GYN LIMITED</v>
      </c>
      <c r="B150" t="s">
        <v>319</v>
      </c>
      <c r="C150" t="s">
        <v>320</v>
      </c>
      <c r="D150" t="s">
        <v>737</v>
      </c>
    </row>
    <row r="151" spans="1:4" x14ac:dyDescent="0.25">
      <c r="A151" t="str">
        <f t="shared" si="2"/>
        <v>76817 - US OB TRANSVAGINAL</v>
      </c>
      <c r="B151" t="s">
        <v>321</v>
      </c>
      <c r="C151" t="s">
        <v>322</v>
      </c>
      <c r="D151" t="s">
        <v>737</v>
      </c>
    </row>
    <row r="152" spans="1:4" x14ac:dyDescent="0.25">
      <c r="A152" t="str">
        <f t="shared" si="2"/>
        <v>76818 - US FETAL BIOPHYSICAL PRO W/NST</v>
      </c>
      <c r="B152" t="s">
        <v>323</v>
      </c>
      <c r="C152" t="s">
        <v>324</v>
      </c>
      <c r="D152" t="s">
        <v>737</v>
      </c>
    </row>
    <row r="153" spans="1:4" x14ac:dyDescent="0.25">
      <c r="A153" t="str">
        <f t="shared" si="2"/>
        <v>76830 - TRANSVAGINAL US NON-OB</v>
      </c>
      <c r="B153" t="s">
        <v>325</v>
      </c>
      <c r="C153" t="s">
        <v>326</v>
      </c>
      <c r="D153" t="s">
        <v>737</v>
      </c>
    </row>
    <row r="154" spans="1:4" x14ac:dyDescent="0.25">
      <c r="A154" t="str">
        <f t="shared" si="2"/>
        <v>76856 - US EXAM PELVIC COMPLETE</v>
      </c>
      <c r="B154" t="s">
        <v>327</v>
      </c>
      <c r="C154" t="s">
        <v>328</v>
      </c>
      <c r="D154" t="s">
        <v>737</v>
      </c>
    </row>
    <row r="155" spans="1:4" x14ac:dyDescent="0.25">
      <c r="A155" t="str">
        <f t="shared" si="2"/>
        <v>76870 - US SCROTUM &amp; CONTENTS WITH DUPLEX</v>
      </c>
      <c r="B155" t="s">
        <v>329</v>
      </c>
      <c r="C155" t="s">
        <v>330</v>
      </c>
      <c r="D155" t="s">
        <v>737</v>
      </c>
    </row>
    <row r="156" spans="1:4" x14ac:dyDescent="0.25">
      <c r="A156" t="str">
        <f t="shared" si="2"/>
        <v>76881 - US EXTREMITY NONVASC COMPLETE</v>
      </c>
      <c r="B156" t="s">
        <v>331</v>
      </c>
      <c r="C156" t="s">
        <v>332</v>
      </c>
      <c r="D156" t="s">
        <v>737</v>
      </c>
    </row>
    <row r="157" spans="1:4" x14ac:dyDescent="0.25">
      <c r="A157" t="str">
        <f t="shared" si="2"/>
        <v>76882 - US EXTREMITY NONVASCULAR LIMIT</v>
      </c>
      <c r="B157" t="s">
        <v>333</v>
      </c>
      <c r="C157" t="s">
        <v>334</v>
      </c>
      <c r="D157" t="s">
        <v>737</v>
      </c>
    </row>
    <row r="158" spans="1:4" x14ac:dyDescent="0.25">
      <c r="A158" t="str">
        <f t="shared" si="2"/>
        <v>76937 - US GUIDE VASCULAR ACCESS</v>
      </c>
      <c r="B158" t="s">
        <v>335</v>
      </c>
      <c r="C158" t="s">
        <v>336</v>
      </c>
      <c r="D158" t="s">
        <v>737</v>
      </c>
    </row>
    <row r="159" spans="1:4" x14ac:dyDescent="0.25">
      <c r="A159" t="str">
        <f t="shared" si="2"/>
        <v>77061 - 3D TOMO DIAG UNILAT</v>
      </c>
      <c r="B159" t="s">
        <v>337</v>
      </c>
      <c r="C159" t="s">
        <v>338</v>
      </c>
      <c r="D159" t="s">
        <v>737</v>
      </c>
    </row>
    <row r="160" spans="1:4" x14ac:dyDescent="0.25">
      <c r="A160" t="str">
        <f t="shared" si="2"/>
        <v>77062 - 3D TOMO DIAG BILAT</v>
      </c>
      <c r="B160" t="s">
        <v>339</v>
      </c>
      <c r="C160" t="s">
        <v>340</v>
      </c>
      <c r="D160" t="s">
        <v>737</v>
      </c>
    </row>
    <row r="161" spans="1:4" x14ac:dyDescent="0.25">
      <c r="A161" t="str">
        <f t="shared" si="2"/>
        <v>77065 - Mammography of one breast</v>
      </c>
      <c r="B161" t="s">
        <v>341</v>
      </c>
      <c r="C161" t="s">
        <v>342</v>
      </c>
      <c r="D161" t="s">
        <v>737</v>
      </c>
    </row>
    <row r="162" spans="1:4" x14ac:dyDescent="0.25">
      <c r="A162" t="str">
        <f t="shared" si="2"/>
        <v>77066 - Mammography of both breasts</v>
      </c>
      <c r="B162" t="s">
        <v>343</v>
      </c>
      <c r="C162" t="s">
        <v>344</v>
      </c>
      <c r="D162" t="s">
        <v>737</v>
      </c>
    </row>
    <row r="163" spans="1:4" x14ac:dyDescent="0.25">
      <c r="A163" t="str">
        <f t="shared" si="2"/>
        <v>77067 - Mammography, screening, bilateral</v>
      </c>
      <c r="B163" t="s">
        <v>345</v>
      </c>
      <c r="C163" t="s">
        <v>346</v>
      </c>
      <c r="D163" t="s">
        <v>737</v>
      </c>
    </row>
    <row r="164" spans="1:4" x14ac:dyDescent="0.25">
      <c r="A164" t="str">
        <f t="shared" si="2"/>
        <v>77080 - XR BMD DEXA SPINE &gt;= 1 SITE</v>
      </c>
      <c r="B164" t="s">
        <v>347</v>
      </c>
      <c r="C164" t="s">
        <v>348</v>
      </c>
      <c r="D164" t="s">
        <v>737</v>
      </c>
    </row>
    <row r="165" spans="1:4" x14ac:dyDescent="0.25">
      <c r="A165" t="str">
        <f t="shared" si="2"/>
        <v>77295 - 3 DIMENSIONAL CT SIMULATION</v>
      </c>
      <c r="B165" t="s">
        <v>349</v>
      </c>
      <c r="C165" t="s">
        <v>350</v>
      </c>
      <c r="D165" t="s">
        <v>737</v>
      </c>
    </row>
    <row r="166" spans="1:4" x14ac:dyDescent="0.25">
      <c r="A166" t="str">
        <f t="shared" si="2"/>
        <v>78070 - NM PARATHYROID SCAN</v>
      </c>
      <c r="B166" t="s">
        <v>351</v>
      </c>
      <c r="C166" t="s">
        <v>352</v>
      </c>
      <c r="D166" t="s">
        <v>737</v>
      </c>
    </row>
    <row r="167" spans="1:4" x14ac:dyDescent="0.25">
      <c r="A167" t="str">
        <f t="shared" si="2"/>
        <v>78226 - NM HEPAT BILIARY SCAN W/O DRUG</v>
      </c>
      <c r="B167" t="s">
        <v>353</v>
      </c>
      <c r="C167" t="s">
        <v>354</v>
      </c>
      <c r="D167" t="s">
        <v>737</v>
      </c>
    </row>
    <row r="168" spans="1:4" x14ac:dyDescent="0.25">
      <c r="A168" t="str">
        <f t="shared" si="2"/>
        <v>78264 - NM GASTRIC EMPTYING SCAN</v>
      </c>
      <c r="B168" t="s">
        <v>355</v>
      </c>
      <c r="C168" t="s">
        <v>356</v>
      </c>
      <c r="D168" t="s">
        <v>737</v>
      </c>
    </row>
    <row r="169" spans="1:4" x14ac:dyDescent="0.25">
      <c r="A169" t="str">
        <f t="shared" si="2"/>
        <v>78300 - NM BONE SCAN LIMITED</v>
      </c>
      <c r="B169" t="s">
        <v>357</v>
      </c>
      <c r="C169" t="s">
        <v>358</v>
      </c>
      <c r="D169" t="s">
        <v>737</v>
      </c>
    </row>
    <row r="170" spans="1:4" x14ac:dyDescent="0.25">
      <c r="A170" t="str">
        <f t="shared" si="2"/>
        <v>78306 - NM BONE SCAN WHOLE BODY</v>
      </c>
      <c r="B170" t="s">
        <v>359</v>
      </c>
      <c r="C170" t="s">
        <v>360</v>
      </c>
      <c r="D170" t="s">
        <v>737</v>
      </c>
    </row>
    <row r="171" spans="1:4" x14ac:dyDescent="0.25">
      <c r="A171" t="str">
        <f t="shared" si="2"/>
        <v>78315 - NM BONE SCAN THREE PHASE</v>
      </c>
      <c r="B171" t="s">
        <v>361</v>
      </c>
      <c r="C171" t="s">
        <v>362</v>
      </c>
      <c r="D171" t="s">
        <v>737</v>
      </c>
    </row>
    <row r="172" spans="1:4" x14ac:dyDescent="0.25">
      <c r="A172" t="str">
        <f t="shared" si="2"/>
        <v>78452 - NM PHARMACO CARDIO STRES MLT</v>
      </c>
      <c r="B172" t="s">
        <v>363</v>
      </c>
      <c r="C172" t="s">
        <v>364</v>
      </c>
      <c r="D172" t="s">
        <v>737</v>
      </c>
    </row>
    <row r="173" spans="1:4" x14ac:dyDescent="0.25">
      <c r="A173" t="str">
        <f t="shared" si="2"/>
        <v>78707 - NM RENOGRAM/FLOW/FUNCTION</v>
      </c>
      <c r="B173" t="s">
        <v>365</v>
      </c>
      <c r="C173" t="s">
        <v>366</v>
      </c>
      <c r="D173" t="s">
        <v>737</v>
      </c>
    </row>
    <row r="174" spans="1:4" x14ac:dyDescent="0.25">
      <c r="A174" t="str">
        <f t="shared" si="2"/>
        <v>78815 - PT TUMOR IMAGE PET/CT SKULL-THIGH</v>
      </c>
      <c r="B174" t="s">
        <v>367</v>
      </c>
      <c r="C174" t="s">
        <v>368</v>
      </c>
      <c r="D174" t="s">
        <v>737</v>
      </c>
    </row>
    <row r="175" spans="1:4" x14ac:dyDescent="0.25">
      <c r="A175" t="str">
        <f t="shared" si="2"/>
        <v>78816 - PT TUMOR IMAGE PET/CT FULL BODY</v>
      </c>
      <c r="B175" t="s">
        <v>369</v>
      </c>
      <c r="C175" t="s">
        <v>370</v>
      </c>
      <c r="D175" t="s">
        <v>737</v>
      </c>
    </row>
    <row r="176" spans="1:4" x14ac:dyDescent="0.25">
      <c r="A176" t="str">
        <f t="shared" si="2"/>
        <v>80048 - Basic metabolic panel</v>
      </c>
      <c r="B176" t="s">
        <v>371</v>
      </c>
      <c r="C176" t="s">
        <v>372</v>
      </c>
      <c r="D176" t="s">
        <v>737</v>
      </c>
    </row>
    <row r="177" spans="1:4" x14ac:dyDescent="0.25">
      <c r="A177" t="str">
        <f t="shared" si="2"/>
        <v>80053 - Blood test, comprehensive group of blood chemicals</v>
      </c>
      <c r="B177" t="s">
        <v>373</v>
      </c>
      <c r="C177" t="s">
        <v>374</v>
      </c>
      <c r="D177" t="s">
        <v>737</v>
      </c>
    </row>
    <row r="178" spans="1:4" x14ac:dyDescent="0.25">
      <c r="A178" t="str">
        <f t="shared" si="2"/>
        <v>80061 - Blood test, lipids (cholesterol and triglycerides)</v>
      </c>
      <c r="B178" t="s">
        <v>375</v>
      </c>
      <c r="C178" t="s">
        <v>376</v>
      </c>
      <c r="D178" t="s">
        <v>737</v>
      </c>
    </row>
    <row r="179" spans="1:4" x14ac:dyDescent="0.25">
      <c r="A179" t="str">
        <f t="shared" si="2"/>
        <v>80069 - Kidney function panel test</v>
      </c>
      <c r="B179" t="s">
        <v>377</v>
      </c>
      <c r="C179" t="s">
        <v>378</v>
      </c>
      <c r="D179" t="s">
        <v>737</v>
      </c>
    </row>
    <row r="180" spans="1:4" x14ac:dyDescent="0.25">
      <c r="A180" t="str">
        <f t="shared" si="2"/>
        <v>80076 - Liver function blood test panel</v>
      </c>
      <c r="B180" t="s">
        <v>379</v>
      </c>
      <c r="C180" t="s">
        <v>380</v>
      </c>
      <c r="D180" t="s">
        <v>737</v>
      </c>
    </row>
    <row r="181" spans="1:4" x14ac:dyDescent="0.25">
      <c r="A181" t="str">
        <f t="shared" si="2"/>
        <v>80306 - DRUG SCREEN (MULTIPLE)</v>
      </c>
      <c r="B181" t="s">
        <v>381</v>
      </c>
      <c r="C181" t="s">
        <v>382</v>
      </c>
      <c r="D181" t="s">
        <v>737</v>
      </c>
    </row>
    <row r="182" spans="1:4" x14ac:dyDescent="0.25">
      <c r="A182" t="str">
        <f t="shared" si="2"/>
        <v>81000 - UA REFLEX TO CULT/SENS</v>
      </c>
      <c r="B182" t="s">
        <v>383</v>
      </c>
      <c r="C182" t="s">
        <v>384</v>
      </c>
      <c r="D182" t="s">
        <v>737</v>
      </c>
    </row>
    <row r="183" spans="1:4" x14ac:dyDescent="0.25">
      <c r="A183" t="str">
        <f t="shared" si="2"/>
        <v>81003 - URINALYSIS W/O MICRO</v>
      </c>
      <c r="B183" t="s">
        <v>385</v>
      </c>
      <c r="C183" t="s">
        <v>386</v>
      </c>
      <c r="D183" t="s">
        <v>737</v>
      </c>
    </row>
    <row r="184" spans="1:4" x14ac:dyDescent="0.25">
      <c r="A184" t="str">
        <f t="shared" si="2"/>
        <v>82247 - BILIRUBIN, TOTAL</v>
      </c>
      <c r="B184" t="s">
        <v>387</v>
      </c>
      <c r="C184" t="s">
        <v>388</v>
      </c>
      <c r="D184" t="s">
        <v>737</v>
      </c>
    </row>
    <row r="185" spans="1:4" x14ac:dyDescent="0.25">
      <c r="A185" t="str">
        <f t="shared" si="2"/>
        <v>82248 - BILIRUBIN, DIRECT</v>
      </c>
      <c r="B185" t="s">
        <v>389</v>
      </c>
      <c r="C185" t="s">
        <v>390</v>
      </c>
      <c r="D185" t="s">
        <v>737</v>
      </c>
    </row>
    <row r="186" spans="1:4" x14ac:dyDescent="0.25">
      <c r="A186" t="str">
        <f t="shared" si="2"/>
        <v>82270 - OCCULT BLOOD, STOOL  # 1</v>
      </c>
      <c r="B186" t="s">
        <v>391</v>
      </c>
      <c r="C186" t="s">
        <v>392</v>
      </c>
      <c r="D186" t="s">
        <v>737</v>
      </c>
    </row>
    <row r="187" spans="1:4" x14ac:dyDescent="0.25">
      <c r="A187" t="str">
        <f t="shared" si="2"/>
        <v>82306 - VITAMIN D 25 HYDROXY RIA</v>
      </c>
      <c r="B187" t="s">
        <v>393</v>
      </c>
      <c r="C187" t="s">
        <v>394</v>
      </c>
      <c r="D187" t="s">
        <v>737</v>
      </c>
    </row>
    <row r="188" spans="1:4" x14ac:dyDescent="0.25">
      <c r="A188" t="str">
        <f t="shared" si="2"/>
        <v>82652 - VITAMIN D,1,25-DIHYDROXY #4729</v>
      </c>
      <c r="B188" t="s">
        <v>395</v>
      </c>
      <c r="C188" t="s">
        <v>396</v>
      </c>
      <c r="D188" t="s">
        <v>737</v>
      </c>
    </row>
    <row r="189" spans="1:4" x14ac:dyDescent="0.25">
      <c r="A189" t="str">
        <f t="shared" si="2"/>
        <v>82672 - ESTROGENS</v>
      </c>
      <c r="B189" t="s">
        <v>397</v>
      </c>
      <c r="C189" t="s">
        <v>398</v>
      </c>
      <c r="D189" t="s">
        <v>737</v>
      </c>
    </row>
    <row r="190" spans="1:4" x14ac:dyDescent="0.25">
      <c r="A190" t="str">
        <f t="shared" si="2"/>
        <v>82746 - FOLIC ACID</v>
      </c>
      <c r="B190" t="s">
        <v>399</v>
      </c>
      <c r="C190" t="s">
        <v>400</v>
      </c>
      <c r="D190" t="s">
        <v>737</v>
      </c>
    </row>
    <row r="191" spans="1:4" x14ac:dyDescent="0.25">
      <c r="A191" t="str">
        <f t="shared" si="2"/>
        <v>82948 - GLUCOSE, WAIVED</v>
      </c>
      <c r="B191" t="s">
        <v>401</v>
      </c>
      <c r="C191" t="s">
        <v>402</v>
      </c>
      <c r="D191" t="s">
        <v>737</v>
      </c>
    </row>
    <row r="192" spans="1:4" x14ac:dyDescent="0.25">
      <c r="A192" t="str">
        <f t="shared" si="2"/>
        <v>83540 - IRON</v>
      </c>
      <c r="B192" t="s">
        <v>403</v>
      </c>
      <c r="C192" t="s">
        <v>404</v>
      </c>
      <c r="D192" t="s">
        <v>737</v>
      </c>
    </row>
    <row r="193" spans="1:4" x14ac:dyDescent="0.25">
      <c r="A193" t="str">
        <f t="shared" si="2"/>
        <v>83550 - IRON BINDING CAPACITY</v>
      </c>
      <c r="B193" t="s">
        <v>405</v>
      </c>
      <c r="C193" t="s">
        <v>406</v>
      </c>
      <c r="D193" t="s">
        <v>737</v>
      </c>
    </row>
    <row r="194" spans="1:4" x14ac:dyDescent="0.25">
      <c r="A194" t="str">
        <f t="shared" si="2"/>
        <v>83735 - MAGNESIUM</v>
      </c>
      <c r="B194" t="s">
        <v>407</v>
      </c>
      <c r="C194" t="s">
        <v>408</v>
      </c>
      <c r="D194" t="s">
        <v>737</v>
      </c>
    </row>
    <row r="195" spans="1:4" x14ac:dyDescent="0.25">
      <c r="A195" t="str">
        <f t="shared" ref="A195:A258" si="3">B195&amp;" - "&amp;C195</f>
        <v>84100 - PHOSPHORUS</v>
      </c>
      <c r="B195" t="s">
        <v>409</v>
      </c>
      <c r="C195" t="s">
        <v>410</v>
      </c>
      <c r="D195" t="s">
        <v>737</v>
      </c>
    </row>
    <row r="196" spans="1:4" x14ac:dyDescent="0.25">
      <c r="A196" t="str">
        <f t="shared" si="3"/>
        <v>84153 - PSA, TOTAL DIAGNOSTIC</v>
      </c>
      <c r="B196" t="s">
        <v>411</v>
      </c>
      <c r="C196" t="s">
        <v>412</v>
      </c>
      <c r="D196" t="s">
        <v>737</v>
      </c>
    </row>
    <row r="197" spans="1:4" x14ac:dyDescent="0.25">
      <c r="A197" t="str">
        <f t="shared" si="3"/>
        <v>84154 - PSA, FREE</v>
      </c>
      <c r="B197" t="s">
        <v>413</v>
      </c>
      <c r="C197" t="s">
        <v>414</v>
      </c>
      <c r="D197" t="s">
        <v>737</v>
      </c>
    </row>
    <row r="198" spans="1:4" x14ac:dyDescent="0.25">
      <c r="A198" t="str">
        <f t="shared" si="3"/>
        <v>84443 - Blood test, thyroid stimulating hormone (TSH)</v>
      </c>
      <c r="B198" t="s">
        <v>415</v>
      </c>
      <c r="C198" t="s">
        <v>416</v>
      </c>
      <c r="D198" t="s">
        <v>737</v>
      </c>
    </row>
    <row r="199" spans="1:4" x14ac:dyDescent="0.25">
      <c r="A199" t="str">
        <f t="shared" si="3"/>
        <v>84478 - TRIGLYCERIDES</v>
      </c>
      <c r="B199" t="s">
        <v>417</v>
      </c>
      <c r="C199" t="s">
        <v>418</v>
      </c>
      <c r="D199" t="s">
        <v>737</v>
      </c>
    </row>
    <row r="200" spans="1:4" x14ac:dyDescent="0.25">
      <c r="A200" t="str">
        <f t="shared" si="3"/>
        <v>84703 - PREGNANCY TEST URINE</v>
      </c>
      <c r="B200" t="s">
        <v>419</v>
      </c>
      <c r="C200" t="s">
        <v>420</v>
      </c>
      <c r="D200" t="s">
        <v>737</v>
      </c>
    </row>
    <row r="201" spans="1:4" x14ac:dyDescent="0.25">
      <c r="A201" t="str">
        <f t="shared" si="3"/>
        <v>85018 - HEMOGLOBIN</v>
      </c>
      <c r="B201" t="s">
        <v>421</v>
      </c>
      <c r="C201" t="s">
        <v>422</v>
      </c>
      <c r="D201" t="s">
        <v>737</v>
      </c>
    </row>
    <row r="202" spans="1:4" x14ac:dyDescent="0.25">
      <c r="A202" t="str">
        <f t="shared" si="3"/>
        <v>85014 - HEMATOCRIT</v>
      </c>
      <c r="B202">
        <v>85014</v>
      </c>
      <c r="C202" t="s">
        <v>423</v>
      </c>
      <c r="D202" t="s">
        <v>737</v>
      </c>
    </row>
    <row r="203" spans="1:4" x14ac:dyDescent="0.25">
      <c r="A203" t="str">
        <f t="shared" si="3"/>
        <v>85025 - Complete blood cell count, with differential white blood cells, automated</v>
      </c>
      <c r="B203" t="s">
        <v>424</v>
      </c>
      <c r="C203" t="s">
        <v>425</v>
      </c>
      <c r="D203" t="s">
        <v>737</v>
      </c>
    </row>
    <row r="204" spans="1:4" x14ac:dyDescent="0.25">
      <c r="A204" t="str">
        <f t="shared" si="3"/>
        <v>85027 - Complete blood count, automated</v>
      </c>
      <c r="B204" t="s">
        <v>426</v>
      </c>
      <c r="C204" t="s">
        <v>427</v>
      </c>
      <c r="D204" t="s">
        <v>737</v>
      </c>
    </row>
    <row r="205" spans="1:4" x14ac:dyDescent="0.25">
      <c r="A205" t="str">
        <f t="shared" si="3"/>
        <v>85610 - Blood test, clotting time</v>
      </c>
      <c r="B205" t="s">
        <v>428</v>
      </c>
      <c r="C205" t="s">
        <v>429</v>
      </c>
      <c r="D205" t="s">
        <v>737</v>
      </c>
    </row>
    <row r="206" spans="1:4" x14ac:dyDescent="0.25">
      <c r="A206" t="str">
        <f t="shared" si="3"/>
        <v>85730 - Coagulation assessment blood test</v>
      </c>
      <c r="B206" t="s">
        <v>430</v>
      </c>
      <c r="C206" t="s">
        <v>431</v>
      </c>
      <c r="D206" t="s">
        <v>737</v>
      </c>
    </row>
    <row r="207" spans="1:4" x14ac:dyDescent="0.25">
      <c r="A207" t="str">
        <f t="shared" si="3"/>
        <v>86003 - WHEAT (F4)</v>
      </c>
      <c r="B207" t="s">
        <v>432</v>
      </c>
      <c r="C207" t="s">
        <v>433</v>
      </c>
      <c r="D207" t="s">
        <v>737</v>
      </c>
    </row>
    <row r="208" spans="1:4" x14ac:dyDescent="0.25">
      <c r="A208" t="str">
        <f t="shared" si="3"/>
        <v>86317 - RUBELLA SCREEN</v>
      </c>
      <c r="B208" t="s">
        <v>434</v>
      </c>
      <c r="C208" t="s">
        <v>435</v>
      </c>
      <c r="D208" t="s">
        <v>737</v>
      </c>
    </row>
    <row r="209" spans="1:4" x14ac:dyDescent="0.25">
      <c r="A209" t="str">
        <f t="shared" si="3"/>
        <v>86431 - RF QUANT</v>
      </c>
      <c r="B209" t="s">
        <v>436</v>
      </c>
      <c r="C209" t="s">
        <v>437</v>
      </c>
      <c r="D209" t="s">
        <v>737</v>
      </c>
    </row>
    <row r="210" spans="1:4" x14ac:dyDescent="0.25">
      <c r="A210" t="str">
        <f t="shared" si="3"/>
        <v>87077 - HP FAST</v>
      </c>
      <c r="B210" t="s">
        <v>438</v>
      </c>
      <c r="C210" t="s">
        <v>439</v>
      </c>
      <c r="D210" t="s">
        <v>737</v>
      </c>
    </row>
    <row r="211" spans="1:4" x14ac:dyDescent="0.25">
      <c r="A211" t="str">
        <f t="shared" si="3"/>
        <v>87102 - FUNGAL CULTURE, URINE</v>
      </c>
      <c r="B211" t="s">
        <v>440</v>
      </c>
      <c r="C211" t="s">
        <v>441</v>
      </c>
      <c r="D211" t="s">
        <v>737</v>
      </c>
    </row>
    <row r="212" spans="1:4" x14ac:dyDescent="0.25">
      <c r="A212" t="str">
        <f t="shared" si="3"/>
        <v>93005 - ECG 12 LEAD</v>
      </c>
      <c r="B212" t="s">
        <v>442</v>
      </c>
      <c r="C212" t="s">
        <v>443</v>
      </c>
      <c r="D212" t="s">
        <v>737</v>
      </c>
    </row>
    <row r="213" spans="1:4" x14ac:dyDescent="0.25">
      <c r="A213" t="str">
        <f t="shared" si="3"/>
        <v>93017 - NM TREADMILL STRESS TEST</v>
      </c>
      <c r="B213" t="s">
        <v>444</v>
      </c>
      <c r="C213" t="s">
        <v>445</v>
      </c>
      <c r="D213" t="s">
        <v>737</v>
      </c>
    </row>
    <row r="214" spans="1:4" x14ac:dyDescent="0.25">
      <c r="A214" t="str">
        <f t="shared" si="3"/>
        <v>93225 - HOLTER RECORDING</v>
      </c>
      <c r="B214" t="s">
        <v>446</v>
      </c>
      <c r="C214" t="s">
        <v>447</v>
      </c>
      <c r="D214" t="s">
        <v>737</v>
      </c>
    </row>
    <row r="215" spans="1:4" x14ac:dyDescent="0.25">
      <c r="A215" t="str">
        <f t="shared" si="3"/>
        <v>93880 - US CAROTID DUPLEX</v>
      </c>
      <c r="B215" t="s">
        <v>448</v>
      </c>
      <c r="C215" t="s">
        <v>449</v>
      </c>
      <c r="D215" t="s">
        <v>737</v>
      </c>
    </row>
    <row r="216" spans="1:4" x14ac:dyDescent="0.25">
      <c r="A216" t="str">
        <f t="shared" si="3"/>
        <v>93925 - US ARTER/BILAT LOW/FEM DOPPLER</v>
      </c>
      <c r="B216" t="s">
        <v>450</v>
      </c>
      <c r="C216" t="s">
        <v>451</v>
      </c>
      <c r="D216" t="s">
        <v>737</v>
      </c>
    </row>
    <row r="217" spans="1:4" x14ac:dyDescent="0.25">
      <c r="A217" t="str">
        <f t="shared" si="3"/>
        <v>93926 - US ARTER/UNI/FEM DOPPLER</v>
      </c>
      <c r="B217" t="s">
        <v>452</v>
      </c>
      <c r="C217" t="s">
        <v>453</v>
      </c>
      <c r="D217" t="s">
        <v>737</v>
      </c>
    </row>
    <row r="218" spans="1:4" x14ac:dyDescent="0.25">
      <c r="A218" t="str">
        <f t="shared" si="3"/>
        <v>93970 - US VENOUS BILAT UPPER EXTREMITY</v>
      </c>
      <c r="B218" t="s">
        <v>454</v>
      </c>
      <c r="C218" t="s">
        <v>455</v>
      </c>
      <c r="D218" t="s">
        <v>737</v>
      </c>
    </row>
    <row r="219" spans="1:4" x14ac:dyDescent="0.25">
      <c r="A219" t="str">
        <f t="shared" si="3"/>
        <v>93971 - US VENOUS UNI UPPER EXTREMITY</v>
      </c>
      <c r="B219" t="s">
        <v>456</v>
      </c>
      <c r="C219" t="s">
        <v>457</v>
      </c>
      <c r="D219" t="s">
        <v>737</v>
      </c>
    </row>
    <row r="220" spans="1:4" x14ac:dyDescent="0.25">
      <c r="A220" t="str">
        <f t="shared" si="3"/>
        <v>95810 - Sleep study</v>
      </c>
      <c r="B220" t="s">
        <v>458</v>
      </c>
      <c r="C220" t="s">
        <v>459</v>
      </c>
      <c r="D220" t="s">
        <v>737</v>
      </c>
    </row>
    <row r="221" spans="1:4" x14ac:dyDescent="0.25">
      <c r="A221" t="str">
        <f t="shared" si="3"/>
        <v>95886 - EMG EA RXT 5 OR MORE MUSCLES</v>
      </c>
      <c r="B221" t="s">
        <v>460</v>
      </c>
      <c r="C221" t="s">
        <v>461</v>
      </c>
      <c r="D221" t="s">
        <v>737</v>
      </c>
    </row>
    <row r="222" spans="1:4" x14ac:dyDescent="0.25">
      <c r="A222" t="str">
        <f t="shared" si="3"/>
        <v>95910 - NCV 7-8 NERVES</v>
      </c>
      <c r="B222" t="s">
        <v>462</v>
      </c>
      <c r="C222" t="s">
        <v>463</v>
      </c>
      <c r="D222" t="s">
        <v>737</v>
      </c>
    </row>
    <row r="223" spans="1:4" x14ac:dyDescent="0.25">
      <c r="A223" t="str">
        <f t="shared" si="3"/>
        <v>95911 - NCV 9-10 NERVES</v>
      </c>
      <c r="B223" t="s">
        <v>464</v>
      </c>
      <c r="C223" t="s">
        <v>465</v>
      </c>
      <c r="D223" t="s">
        <v>737</v>
      </c>
    </row>
    <row r="224" spans="1:4" x14ac:dyDescent="0.25">
      <c r="A224" t="str">
        <f t="shared" si="3"/>
        <v>97003 - OCCUPATIONAL THERAPY EVALUATIO</v>
      </c>
      <c r="B224" t="s">
        <v>466</v>
      </c>
      <c r="C224" t="s">
        <v>467</v>
      </c>
      <c r="D224" t="s">
        <v>737</v>
      </c>
    </row>
    <row r="225" spans="1:4" x14ac:dyDescent="0.25">
      <c r="A225" t="str">
        <f t="shared" si="3"/>
        <v>97032 - E STIM</v>
      </c>
      <c r="B225" t="s">
        <v>468</v>
      </c>
      <c r="C225" t="s">
        <v>469</v>
      </c>
      <c r="D225" t="s">
        <v>737</v>
      </c>
    </row>
    <row r="226" spans="1:4" x14ac:dyDescent="0.25">
      <c r="A226" t="str">
        <f t="shared" si="3"/>
        <v>97035 - ULTRASOUND</v>
      </c>
      <c r="B226" t="s">
        <v>470</v>
      </c>
      <c r="C226" t="s">
        <v>471</v>
      </c>
      <c r="D226" t="s">
        <v>737</v>
      </c>
    </row>
    <row r="227" spans="1:4" x14ac:dyDescent="0.25">
      <c r="A227" t="str">
        <f t="shared" si="3"/>
        <v>97110 - Physical therapy, therapeutic exercise</v>
      </c>
      <c r="B227" t="s">
        <v>472</v>
      </c>
      <c r="C227" t="s">
        <v>473</v>
      </c>
      <c r="D227" t="s">
        <v>737</v>
      </c>
    </row>
    <row r="228" spans="1:4" x14ac:dyDescent="0.25">
      <c r="A228" t="str">
        <f t="shared" si="3"/>
        <v>97116 - GAIT TRAINING THERAPY EA 15 MI</v>
      </c>
      <c r="B228" t="s">
        <v>474</v>
      </c>
      <c r="C228" t="s">
        <v>475</v>
      </c>
      <c r="D228" t="s">
        <v>737</v>
      </c>
    </row>
    <row r="229" spans="1:4" x14ac:dyDescent="0.25">
      <c r="A229" t="str">
        <f t="shared" si="3"/>
        <v>97161 - PT EVAL LOW COMPLEX 20 MIN</v>
      </c>
      <c r="B229" t="s">
        <v>476</v>
      </c>
      <c r="C229" t="s">
        <v>477</v>
      </c>
      <c r="D229" t="s">
        <v>737</v>
      </c>
    </row>
    <row r="230" spans="1:4" x14ac:dyDescent="0.25">
      <c r="A230" t="str">
        <f t="shared" si="3"/>
        <v>97162 - PT EVAL MOD COMPLEX 30 MIN</v>
      </c>
      <c r="B230" t="s">
        <v>478</v>
      </c>
      <c r="C230" t="s">
        <v>479</v>
      </c>
      <c r="D230" t="s">
        <v>737</v>
      </c>
    </row>
    <row r="231" spans="1:4" x14ac:dyDescent="0.25">
      <c r="A231" t="str">
        <f t="shared" si="3"/>
        <v>97163 - PT EVAL HIGH COMPLEX 45 MIN</v>
      </c>
      <c r="B231" t="s">
        <v>480</v>
      </c>
      <c r="C231" t="s">
        <v>481</v>
      </c>
      <c r="D231" t="s">
        <v>737</v>
      </c>
    </row>
    <row r="232" spans="1:4" x14ac:dyDescent="0.25">
      <c r="A232" t="str">
        <f t="shared" si="3"/>
        <v>97165 - OT EVAL LOW COMPLEX 30 MIN</v>
      </c>
      <c r="B232" t="s">
        <v>482</v>
      </c>
      <c r="C232" t="s">
        <v>483</v>
      </c>
      <c r="D232" t="s">
        <v>737</v>
      </c>
    </row>
    <row r="233" spans="1:4" x14ac:dyDescent="0.25">
      <c r="A233" t="str">
        <f t="shared" si="3"/>
        <v>97166 - OT EVAL MOD COMPLEX 45 MIN</v>
      </c>
      <c r="B233" t="s">
        <v>484</v>
      </c>
      <c r="C233" t="s">
        <v>485</v>
      </c>
      <c r="D233" t="s">
        <v>737</v>
      </c>
    </row>
    <row r="234" spans="1:4" x14ac:dyDescent="0.25">
      <c r="A234" t="str">
        <f t="shared" si="3"/>
        <v>97167 - OT EVAL HIGH COMPLEX 60 MIN</v>
      </c>
      <c r="B234" t="s">
        <v>486</v>
      </c>
      <c r="C234" t="s">
        <v>487</v>
      </c>
      <c r="D234" t="s">
        <v>737</v>
      </c>
    </row>
    <row r="235" spans="1:4" x14ac:dyDescent="0.25">
      <c r="A235" t="str">
        <f t="shared" si="3"/>
        <v>97530 - THERAPEUTIC ACTIVITIES, DIRECT</v>
      </c>
      <c r="B235" t="s">
        <v>488</v>
      </c>
      <c r="C235" t="s">
        <v>489</v>
      </c>
      <c r="D235" t="s">
        <v>737</v>
      </c>
    </row>
    <row r="236" spans="1:4" x14ac:dyDescent="0.25">
      <c r="A236" t="str">
        <f t="shared" si="3"/>
        <v>99201 - New patient office or other outpatient visit, typically 10 min</v>
      </c>
      <c r="B236">
        <v>99201</v>
      </c>
      <c r="C236" t="s">
        <v>490</v>
      </c>
      <c r="D236" t="s">
        <v>738</v>
      </c>
    </row>
    <row r="237" spans="1:4" x14ac:dyDescent="0.25">
      <c r="A237" t="str">
        <f t="shared" si="3"/>
        <v>99202 - New patient office or other outpatient visit, typically 20 min</v>
      </c>
      <c r="B237">
        <v>99202</v>
      </c>
      <c r="C237" t="s">
        <v>491</v>
      </c>
      <c r="D237" t="s">
        <v>738</v>
      </c>
    </row>
    <row r="238" spans="1:4" x14ac:dyDescent="0.25">
      <c r="A238" t="str">
        <f t="shared" si="3"/>
        <v>99203 - New patient office or other outpatient visit, typically 30 min</v>
      </c>
      <c r="B238" t="s">
        <v>492</v>
      </c>
      <c r="C238" t="s">
        <v>493</v>
      </c>
      <c r="D238" t="s">
        <v>738</v>
      </c>
    </row>
    <row r="239" spans="1:4" x14ac:dyDescent="0.25">
      <c r="A239" t="str">
        <f t="shared" si="3"/>
        <v>99204 - New patient office of other outpatient visit, typically 45 min</v>
      </c>
      <c r="B239" t="s">
        <v>494</v>
      </c>
      <c r="C239" t="s">
        <v>495</v>
      </c>
      <c r="D239" t="s">
        <v>738</v>
      </c>
    </row>
    <row r="240" spans="1:4" x14ac:dyDescent="0.25">
      <c r="A240" t="str">
        <f t="shared" si="3"/>
        <v>99205 - New patient office of other outpatient visit, typically 60 min</v>
      </c>
      <c r="B240" t="s">
        <v>496</v>
      </c>
      <c r="C240" t="s">
        <v>497</v>
      </c>
      <c r="D240" t="s">
        <v>738</v>
      </c>
    </row>
    <row r="241" spans="1:4" x14ac:dyDescent="0.25">
      <c r="A241" t="str">
        <f t="shared" si="3"/>
        <v>99211 - Office Visit, Established Patient Visit, typically 10 min</v>
      </c>
      <c r="B241">
        <v>99211</v>
      </c>
      <c r="C241" t="s">
        <v>498</v>
      </c>
      <c r="D241" t="s">
        <v>738</v>
      </c>
    </row>
    <row r="242" spans="1:4" x14ac:dyDescent="0.25">
      <c r="A242" t="str">
        <f t="shared" si="3"/>
        <v>99212 - Office Visit, Established Patient Visit, typically 20 min</v>
      </c>
      <c r="B242">
        <v>99212</v>
      </c>
      <c r="C242" t="s">
        <v>499</v>
      </c>
      <c r="D242" t="s">
        <v>738</v>
      </c>
    </row>
    <row r="243" spans="1:4" x14ac:dyDescent="0.25">
      <c r="A243" t="str">
        <f t="shared" si="3"/>
        <v>99213 - Office Visit, Established Patient Visit, typically 30 min</v>
      </c>
      <c r="B243">
        <v>99213</v>
      </c>
      <c r="C243" t="s">
        <v>500</v>
      </c>
      <c r="D243" t="s">
        <v>738</v>
      </c>
    </row>
    <row r="244" spans="1:4" x14ac:dyDescent="0.25">
      <c r="A244" t="str">
        <f t="shared" si="3"/>
        <v>99214 - Office Visit, Established Patient Visit, typically 45 min</v>
      </c>
      <c r="B244">
        <v>99214</v>
      </c>
      <c r="C244" t="s">
        <v>501</v>
      </c>
      <c r="D244" t="s">
        <v>738</v>
      </c>
    </row>
    <row r="245" spans="1:4" x14ac:dyDescent="0.25">
      <c r="A245" t="str">
        <f t="shared" si="3"/>
        <v>99215 - Office Visit, Established Patient Visit, typically 60 min</v>
      </c>
      <c r="B245">
        <v>99215</v>
      </c>
      <c r="C245" t="s">
        <v>502</v>
      </c>
      <c r="D245" t="s">
        <v>738</v>
      </c>
    </row>
    <row r="246" spans="1:4" x14ac:dyDescent="0.25">
      <c r="A246" t="str">
        <f t="shared" si="3"/>
        <v>470 - MAJOR HIP AND KNEE JOINT REPLACEMENT OR REATTACHMENT OF LOWER EXTREMITY WITHOUT MCC</v>
      </c>
      <c r="B246">
        <v>470</v>
      </c>
      <c r="C246" t="s">
        <v>503</v>
      </c>
      <c r="D246" t="s">
        <v>737</v>
      </c>
    </row>
    <row r="247" spans="1:4" x14ac:dyDescent="0.25">
      <c r="A247" t="str">
        <f t="shared" si="3"/>
        <v>483 - MAJOR JOINT OR LIMB REATTACHMENT PROCEDURES OF UPPER EXTREMITIES</v>
      </c>
      <c r="B247">
        <v>483</v>
      </c>
      <c r="C247" t="s">
        <v>504</v>
      </c>
      <c r="D247" t="s">
        <v>737</v>
      </c>
    </row>
    <row r="248" spans="1:4" x14ac:dyDescent="0.25">
      <c r="A248" t="str">
        <f t="shared" si="3"/>
        <v>743 - UTERINE AND ADNEXA PROCEDURES FOR NON-MALIGNANCY WITHOUT CC/MCC</v>
      </c>
      <c r="B248">
        <v>743</v>
      </c>
      <c r="C248" t="s">
        <v>505</v>
      </c>
      <c r="D248" t="s">
        <v>737</v>
      </c>
    </row>
    <row r="249" spans="1:4" x14ac:dyDescent="0.25">
      <c r="A249" t="str">
        <f t="shared" si="3"/>
        <v>788 - CESAREAN SECTION WITHOUT STERILIZATION WITHOUT CC/MCC</v>
      </c>
      <c r="B249">
        <v>788</v>
      </c>
      <c r="C249" t="s">
        <v>506</v>
      </c>
      <c r="D249" t="s">
        <v>737</v>
      </c>
    </row>
    <row r="250" spans="1:4" x14ac:dyDescent="0.25">
      <c r="A250" t="str">
        <f t="shared" si="3"/>
        <v>795 - NORMAL NEWBORN</v>
      </c>
      <c r="B250">
        <v>795</v>
      </c>
      <c r="C250" t="s">
        <v>507</v>
      </c>
      <c r="D250" t="s">
        <v>737</v>
      </c>
    </row>
    <row r="251" spans="1:4" x14ac:dyDescent="0.25">
      <c r="A251" t="str">
        <f t="shared" si="3"/>
        <v>807 - VAGINAL DELIVERY WITHOUT STERILIZATION OR D&amp;C WITHOUT CC/MCC</v>
      </c>
      <c r="B251">
        <v>807</v>
      </c>
      <c r="C251" t="s">
        <v>508</v>
      </c>
      <c r="D251" t="s">
        <v>737</v>
      </c>
    </row>
    <row r="252" spans="1:4" x14ac:dyDescent="0.25">
      <c r="A252" t="str">
        <f t="shared" si="3"/>
        <v>90832 - Psychotherapy, 30 min</v>
      </c>
      <c r="B252" t="s">
        <v>509</v>
      </c>
      <c r="C252" t="s">
        <v>510</v>
      </c>
      <c r="D252" t="s">
        <v>737</v>
      </c>
    </row>
    <row r="253" spans="1:4" x14ac:dyDescent="0.25">
      <c r="A253" t="str">
        <f t="shared" si="3"/>
        <v>90834 - Psychotherapy, 45 min</v>
      </c>
      <c r="B253" t="s">
        <v>511</v>
      </c>
      <c r="C253" t="s">
        <v>512</v>
      </c>
      <c r="D253" t="s">
        <v>737</v>
      </c>
    </row>
    <row r="254" spans="1:4" x14ac:dyDescent="0.25">
      <c r="A254" t="str">
        <f t="shared" si="3"/>
        <v>90837 - Psychotherapy, 60 min</v>
      </c>
      <c r="B254" t="s">
        <v>513</v>
      </c>
      <c r="C254" t="s">
        <v>514</v>
      </c>
      <c r="D254" t="s">
        <v>737</v>
      </c>
    </row>
    <row r="255" spans="1:4" x14ac:dyDescent="0.25">
      <c r="A255" t="str">
        <f t="shared" si="3"/>
        <v>90846 - Family psychotherapy, not including patient, 50 min</v>
      </c>
      <c r="B255" t="s">
        <v>515</v>
      </c>
      <c r="C255" t="s">
        <v>516</v>
      </c>
      <c r="D255" t="s">
        <v>737</v>
      </c>
    </row>
    <row r="256" spans="1:4" x14ac:dyDescent="0.25">
      <c r="A256" t="str">
        <f t="shared" si="3"/>
        <v>90847 - Family psychotherapy, including patient, 50 min</v>
      </c>
      <c r="B256" t="s">
        <v>517</v>
      </c>
      <c r="C256" t="s">
        <v>518</v>
      </c>
      <c r="D256" t="s">
        <v>737</v>
      </c>
    </row>
    <row r="257" spans="1:4" x14ac:dyDescent="0.25">
      <c r="A257" t="str">
        <f t="shared" si="3"/>
        <v>90853 - Group psychotherapy</v>
      </c>
      <c r="B257" t="s">
        <v>519</v>
      </c>
      <c r="C257" t="s">
        <v>520</v>
      </c>
    </row>
    <row r="258" spans="1:4" x14ac:dyDescent="0.25">
      <c r="A258" t="str">
        <f t="shared" si="3"/>
        <v>99243 - Patient office consultation, typically 40 min</v>
      </c>
      <c r="B258" t="s">
        <v>521</v>
      </c>
      <c r="C258" t="s">
        <v>522</v>
      </c>
      <c r="D258" t="s">
        <v>737</v>
      </c>
    </row>
    <row r="259" spans="1:4" x14ac:dyDescent="0.25">
      <c r="A259" t="str">
        <f t="shared" ref="A259:A302" si="4">B259&amp;" - "&amp;C259</f>
        <v>99244 - Patient office consultation, typically 60 min</v>
      </c>
      <c r="B259" t="s">
        <v>523</v>
      </c>
      <c r="C259" t="s">
        <v>524</v>
      </c>
      <c r="D259" t="s">
        <v>737</v>
      </c>
    </row>
    <row r="260" spans="1:4" x14ac:dyDescent="0.25">
      <c r="A260" t="str">
        <f t="shared" si="4"/>
        <v>99385 - Initial new patient preventive medicine evaluation (18-39 years)</v>
      </c>
      <c r="B260" t="s">
        <v>525</v>
      </c>
      <c r="C260" t="s">
        <v>526</v>
      </c>
    </row>
    <row r="261" spans="1:4" x14ac:dyDescent="0.25">
      <c r="A261" t="str">
        <f t="shared" si="4"/>
        <v>99386 - Initial new patient preventive medicine evaluation (40-64 years)</v>
      </c>
      <c r="B261" t="s">
        <v>527</v>
      </c>
      <c r="C261" t="s">
        <v>528</v>
      </c>
    </row>
    <row r="262" spans="1:4" x14ac:dyDescent="0.25">
      <c r="A262" t="str">
        <f t="shared" si="4"/>
        <v>80055 - Obstetric blood test panel</v>
      </c>
      <c r="B262" t="s">
        <v>529</v>
      </c>
      <c r="C262" t="s">
        <v>530</v>
      </c>
    </row>
    <row r="263" spans="1:4" x14ac:dyDescent="0.25">
      <c r="A263" t="str">
        <f t="shared" si="4"/>
        <v>81001 - Automated urinalysis test</v>
      </c>
      <c r="B263" t="s">
        <v>531</v>
      </c>
      <c r="C263" t="s">
        <v>532</v>
      </c>
    </row>
    <row r="264" spans="1:4" x14ac:dyDescent="0.25">
      <c r="A264" t="str">
        <f t="shared" si="4"/>
        <v>81002 - Automated urinalysis test</v>
      </c>
      <c r="B264" t="s">
        <v>533</v>
      </c>
      <c r="C264" t="s">
        <v>532</v>
      </c>
    </row>
    <row r="265" spans="1:4" x14ac:dyDescent="0.25">
      <c r="A265" t="str">
        <f t="shared" si="4"/>
        <v>29826 - Shaving of shoulder bone using an endoscope</v>
      </c>
      <c r="B265" t="s">
        <v>284</v>
      </c>
      <c r="C265" t="s">
        <v>288</v>
      </c>
      <c r="D265" t="s">
        <v>737</v>
      </c>
    </row>
    <row r="266" spans="1:4" x14ac:dyDescent="0.25">
      <c r="A266" t="str">
        <f t="shared" si="4"/>
        <v>93000 - Electrocardiogram, routine, with interpretation and report</v>
      </c>
      <c r="B266" t="s">
        <v>534</v>
      </c>
      <c r="C266" t="s">
        <v>535</v>
      </c>
      <c r="D266" t="s">
        <v>737</v>
      </c>
    </row>
    <row r="267" spans="1:4" x14ac:dyDescent="0.25">
      <c r="A267" t="str">
        <f t="shared" si="4"/>
        <v>45391 - Ultrasound examination of lower large bowel using an endoscope</v>
      </c>
      <c r="B267" t="s">
        <v>536</v>
      </c>
      <c r="C267" t="s">
        <v>537</v>
      </c>
    </row>
    <row r="268" spans="1:4" x14ac:dyDescent="0.25">
      <c r="A268" t="str">
        <f t="shared" si="4"/>
        <v>55866 - Surgical removal of prostate and surrounding lymph nodes using an endoscope</v>
      </c>
      <c r="B268" t="s">
        <v>538</v>
      </c>
      <c r="C268" t="s">
        <v>539</v>
      </c>
    </row>
    <row r="269" spans="1:4" x14ac:dyDescent="0.25">
      <c r="A269" t="str">
        <f t="shared" si="4"/>
        <v>59400 - Routine obstetric care for vaginal delivery, including pre-and post-delivery care</v>
      </c>
      <c r="B269" t="s">
        <v>540</v>
      </c>
      <c r="C269" t="s">
        <v>541</v>
      </c>
      <c r="D269" t="s">
        <v>738</v>
      </c>
    </row>
    <row r="270" spans="1:4" x14ac:dyDescent="0.25">
      <c r="A270" t="str">
        <f t="shared" si="4"/>
        <v>59510 - Routine obstetric care for cesarean delivery, including pre-and post-delivery care</v>
      </c>
      <c r="B270" t="s">
        <v>542</v>
      </c>
      <c r="C270" t="s">
        <v>543</v>
      </c>
      <c r="D270" t="s">
        <v>738</v>
      </c>
    </row>
    <row r="271" spans="1:4" x14ac:dyDescent="0.25">
      <c r="A271" t="str">
        <f t="shared" si="4"/>
        <v>59610 - Routine obstetric care for vaginal delivery after prior cesarean delivery including pre-and post-delivery care</v>
      </c>
      <c r="B271" t="s">
        <v>544</v>
      </c>
      <c r="C271" t="s">
        <v>545</v>
      </c>
    </row>
    <row r="272" spans="1:4" x14ac:dyDescent="0.25">
      <c r="A272" t="str">
        <f t="shared" si="4"/>
        <v>62322 - Injection of substance into spinal canal of lower back or sacrum using imaging guidance</v>
      </c>
      <c r="B272" t="s">
        <v>546</v>
      </c>
      <c r="C272" t="s">
        <v>547</v>
      </c>
      <c r="D272" t="s">
        <v>737</v>
      </c>
    </row>
    <row r="273" spans="1:4" x14ac:dyDescent="0.25">
      <c r="A273" t="str">
        <f t="shared" si="4"/>
        <v>62323 - Injection of substance into spinal canal of lower back or sacrum using imaging guidance</v>
      </c>
      <c r="B273" t="s">
        <v>548</v>
      </c>
      <c r="C273" t="s">
        <v>547</v>
      </c>
      <c r="D273" t="s">
        <v>737</v>
      </c>
    </row>
    <row r="274" spans="1:4" x14ac:dyDescent="0.25">
      <c r="A274" t="str">
        <f t="shared" si="4"/>
        <v>64483 - Injections of anesthetic and/or steroid drug into lower or sacral spine nerve root using imaging guidance</v>
      </c>
      <c r="B274" t="s">
        <v>549</v>
      </c>
      <c r="C274" t="s">
        <v>550</v>
      </c>
      <c r="D274" t="s">
        <v>737</v>
      </c>
    </row>
    <row r="275" spans="1:4" x14ac:dyDescent="0.25">
      <c r="A275" t="str">
        <f t="shared" si="4"/>
        <v>66821 - Removal of recurring cataract in lens capsule using laser</v>
      </c>
      <c r="B275" t="s">
        <v>551</v>
      </c>
      <c r="C275" t="s">
        <v>552</v>
      </c>
    </row>
    <row r="276" spans="1:4" x14ac:dyDescent="0.25">
      <c r="A276" t="str">
        <f t="shared" si="4"/>
        <v>66984 - Removal of cataract with insertion of lens</v>
      </c>
      <c r="B276" t="s">
        <v>553</v>
      </c>
      <c r="C276" t="s">
        <v>554</v>
      </c>
    </row>
    <row r="277" spans="1:4" x14ac:dyDescent="0.25">
      <c r="A277" t="str">
        <f t="shared" si="4"/>
        <v>93452 - Insertion of catheter into left heart for diagnosis</v>
      </c>
      <c r="B277" t="s">
        <v>555</v>
      </c>
      <c r="C277" t="s">
        <v>556</v>
      </c>
    </row>
    <row r="278" spans="1:4" x14ac:dyDescent="0.25">
      <c r="A278" t="str">
        <f t="shared" si="4"/>
        <v>11200 - REMOVAL OF SKIN TAGS</v>
      </c>
      <c r="B278">
        <v>11200</v>
      </c>
      <c r="C278" t="s">
        <v>557</v>
      </c>
      <c r="D278" t="s">
        <v>738</v>
      </c>
    </row>
    <row r="279" spans="1:4" x14ac:dyDescent="0.25">
      <c r="A279" t="str">
        <f t="shared" si="4"/>
        <v>11730 - REMOVAL OF NAIL PLATE</v>
      </c>
      <c r="B279">
        <v>11730</v>
      </c>
      <c r="C279" t="s">
        <v>558</v>
      </c>
      <c r="D279" t="s">
        <v>738</v>
      </c>
    </row>
    <row r="280" spans="1:4" x14ac:dyDescent="0.25">
      <c r="A280" t="str">
        <f t="shared" si="4"/>
        <v>17000 - DESTROY BENIGN/PREMLG LESION</v>
      </c>
      <c r="B280">
        <v>17000</v>
      </c>
      <c r="C280" t="s">
        <v>559</v>
      </c>
      <c r="D280" t="s">
        <v>738</v>
      </c>
    </row>
    <row r="281" spans="1:4" x14ac:dyDescent="0.25">
      <c r="A281" t="str">
        <f t="shared" si="4"/>
        <v>54150 - CIRCUMCISION</v>
      </c>
      <c r="B281">
        <v>54150</v>
      </c>
      <c r="C281" t="s">
        <v>560</v>
      </c>
      <c r="D281" t="s">
        <v>738</v>
      </c>
    </row>
    <row r="282" spans="1:4" x14ac:dyDescent="0.25">
      <c r="A282" t="str">
        <f t="shared" si="4"/>
        <v>59409 - OBSTETRICAL CARE</v>
      </c>
      <c r="B282">
        <v>59409</v>
      </c>
      <c r="C282" t="s">
        <v>561</v>
      </c>
      <c r="D282" t="s">
        <v>738</v>
      </c>
    </row>
    <row r="283" spans="1:4" x14ac:dyDescent="0.25">
      <c r="A283" t="str">
        <f t="shared" si="4"/>
        <v>59410 - OBSTETRICAL CARE</v>
      </c>
      <c r="B283">
        <v>59410</v>
      </c>
      <c r="C283" t="s">
        <v>561</v>
      </c>
      <c r="D283" t="s">
        <v>738</v>
      </c>
    </row>
    <row r="284" spans="1:4" x14ac:dyDescent="0.25">
      <c r="A284" t="str">
        <f t="shared" si="4"/>
        <v>59425 - ANTEPARTUM CARE 4-6 VISITS</v>
      </c>
      <c r="B284">
        <v>59425</v>
      </c>
      <c r="C284" t="s">
        <v>562</v>
      </c>
      <c r="D284" t="s">
        <v>738</v>
      </c>
    </row>
    <row r="285" spans="1:4" x14ac:dyDescent="0.25">
      <c r="A285" t="str">
        <f t="shared" si="4"/>
        <v>59426 - ANTEPARTUM CARE ONLY</v>
      </c>
      <c r="B285">
        <v>59426</v>
      </c>
      <c r="C285" t="s">
        <v>563</v>
      </c>
      <c r="D285" t="s">
        <v>738</v>
      </c>
    </row>
    <row r="286" spans="1:4" x14ac:dyDescent="0.25">
      <c r="A286" t="str">
        <f t="shared" si="4"/>
        <v>59514 - CESAREAN DELIVERY ONLY</v>
      </c>
      <c r="B286">
        <v>59514</v>
      </c>
      <c r="C286" t="s">
        <v>564</v>
      </c>
      <c r="D286" t="s">
        <v>738</v>
      </c>
    </row>
    <row r="287" spans="1:4" x14ac:dyDescent="0.25">
      <c r="A287" t="str">
        <f t="shared" si="4"/>
        <v>59612 - VBAC DELIVERY ONLY</v>
      </c>
      <c r="B287">
        <v>59612</v>
      </c>
      <c r="C287" t="s">
        <v>565</v>
      </c>
      <c r="D287" t="s">
        <v>738</v>
      </c>
    </row>
    <row r="288" spans="1:4" x14ac:dyDescent="0.25">
      <c r="A288" t="str">
        <f t="shared" si="4"/>
        <v>59614 - VBAC CARE AFTER DELIVERY</v>
      </c>
      <c r="B288">
        <v>59614</v>
      </c>
      <c r="C288" t="s">
        <v>566</v>
      </c>
      <c r="D288" t="s">
        <v>738</v>
      </c>
    </row>
    <row r="289" spans="1:4" x14ac:dyDescent="0.25">
      <c r="A289" t="str">
        <f t="shared" si="4"/>
        <v>69209 - REMOVE IMPACTED EAR WAX UNI</v>
      </c>
      <c r="B289">
        <v>69209</v>
      </c>
      <c r="C289" t="s">
        <v>567</v>
      </c>
      <c r="D289" t="s">
        <v>738</v>
      </c>
    </row>
    <row r="290" spans="1:4" x14ac:dyDescent="0.25">
      <c r="A290" t="str">
        <f t="shared" si="4"/>
        <v>76801 - OB US &lt; 14 WKS, SINGLE FETUS</v>
      </c>
      <c r="B290">
        <v>76801</v>
      </c>
      <c r="C290" t="s">
        <v>568</v>
      </c>
      <c r="D290" t="s">
        <v>738</v>
      </c>
    </row>
    <row r="291" spans="1:4" x14ac:dyDescent="0.25">
      <c r="A291" t="str">
        <f t="shared" si="4"/>
        <v>81005 - URINALYSIS</v>
      </c>
      <c r="B291">
        <v>81005</v>
      </c>
      <c r="C291" t="s">
        <v>569</v>
      </c>
      <c r="D291" t="s">
        <v>738</v>
      </c>
    </row>
    <row r="292" spans="1:4" x14ac:dyDescent="0.25">
      <c r="A292" t="str">
        <f t="shared" si="4"/>
        <v>86430 - RHEUMATOID FACTOR TEST</v>
      </c>
      <c r="B292">
        <v>86430</v>
      </c>
      <c r="C292" t="s">
        <v>570</v>
      </c>
      <c r="D292" t="s">
        <v>738</v>
      </c>
    </row>
    <row r="293" spans="1:4" x14ac:dyDescent="0.25">
      <c r="A293" t="str">
        <f t="shared" si="4"/>
        <v xml:space="preserve">99381 -  Preventive Care New Pt. Age less than 1 Year </v>
      </c>
      <c r="B293">
        <v>99381</v>
      </c>
      <c r="C293" t="s">
        <v>571</v>
      </c>
      <c r="D293" t="s">
        <v>738</v>
      </c>
    </row>
    <row r="294" spans="1:4" x14ac:dyDescent="0.25">
      <c r="A294" t="str">
        <f t="shared" si="4"/>
        <v xml:space="preserve">99382 -  Preventive Care New Pt. Age 1-4 </v>
      </c>
      <c r="B294">
        <v>99382</v>
      </c>
      <c r="C294" t="s">
        <v>572</v>
      </c>
      <c r="D294" t="s">
        <v>738</v>
      </c>
    </row>
    <row r="295" spans="1:4" x14ac:dyDescent="0.25">
      <c r="A295" t="str">
        <f t="shared" si="4"/>
        <v xml:space="preserve">99384 -  Preventive Care New Pt. Age 12-17 </v>
      </c>
      <c r="B295">
        <v>99384</v>
      </c>
      <c r="C295" t="s">
        <v>573</v>
      </c>
      <c r="D295" t="s">
        <v>738</v>
      </c>
    </row>
    <row r="296" spans="1:4" x14ac:dyDescent="0.25">
      <c r="A296" t="str">
        <f t="shared" si="4"/>
        <v xml:space="preserve">99391 -  Preventive Care Est. Pt. Age less than 1 Year </v>
      </c>
      <c r="B296">
        <v>99391</v>
      </c>
      <c r="C296" t="s">
        <v>574</v>
      </c>
      <c r="D296" t="s">
        <v>738</v>
      </c>
    </row>
    <row r="297" spans="1:4" x14ac:dyDescent="0.25">
      <c r="A297" t="str">
        <f t="shared" si="4"/>
        <v xml:space="preserve">99392 -  Preventive Care Est. Pt. Age 1-4 </v>
      </c>
      <c r="B297">
        <v>99392</v>
      </c>
      <c r="C297" t="s">
        <v>575</v>
      </c>
      <c r="D297" t="s">
        <v>738</v>
      </c>
    </row>
    <row r="298" spans="1:4" x14ac:dyDescent="0.25">
      <c r="A298" t="str">
        <f t="shared" si="4"/>
        <v xml:space="preserve">99393 -  Preventive Care Est. Pt. Age 5-11 </v>
      </c>
      <c r="B298">
        <v>99393</v>
      </c>
      <c r="C298" t="s">
        <v>576</v>
      </c>
      <c r="D298" t="s">
        <v>738</v>
      </c>
    </row>
    <row r="299" spans="1:4" x14ac:dyDescent="0.25">
      <c r="A299" t="str">
        <f t="shared" si="4"/>
        <v xml:space="preserve">99394 -  Preventive Care Est Pt. Age 12-17 </v>
      </c>
      <c r="B299">
        <v>99394</v>
      </c>
      <c r="C299" t="s">
        <v>577</v>
      </c>
      <c r="D299" t="s">
        <v>738</v>
      </c>
    </row>
    <row r="300" spans="1:4" x14ac:dyDescent="0.25">
      <c r="A300" t="str">
        <f t="shared" si="4"/>
        <v xml:space="preserve">99395 -  Preventive Care Est Pt. Age 18-39 </v>
      </c>
      <c r="B300">
        <v>99395</v>
      </c>
      <c r="C300" t="s">
        <v>578</v>
      </c>
      <c r="D300" t="s">
        <v>738</v>
      </c>
    </row>
    <row r="301" spans="1:4" x14ac:dyDescent="0.25">
      <c r="A301" t="str">
        <f t="shared" si="4"/>
        <v xml:space="preserve">99396 -  Preventive Care Est Pt. Age 40-64 </v>
      </c>
      <c r="B301">
        <v>99396</v>
      </c>
      <c r="C301" t="s">
        <v>579</v>
      </c>
      <c r="D301" t="s">
        <v>738</v>
      </c>
    </row>
    <row r="302" spans="1:4" x14ac:dyDescent="0.25">
      <c r="A302" t="str">
        <f t="shared" si="4"/>
        <v xml:space="preserve">99397 -  Preventive Care Est Pt. Age 65 and over </v>
      </c>
      <c r="B302">
        <v>99397</v>
      </c>
      <c r="C302" t="s">
        <v>580</v>
      </c>
      <c r="D302" t="s">
        <v>738</v>
      </c>
    </row>
  </sheetData>
  <dataValidations count="1">
    <dataValidation type="list" allowBlank="1" showInputMessage="1" showErrorMessage="1" sqref="B1:C134">
      <formula1>$B$2:$B$268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6"/>
  <sheetViews>
    <sheetView workbookViewId="0">
      <pane ySplit="2" topLeftCell="A3" activePane="bottomLeft" state="frozen"/>
      <selection pane="bottomLeft" activeCell="P9" sqref="P9"/>
    </sheetView>
  </sheetViews>
  <sheetFormatPr defaultColWidth="9" defaultRowHeight="15" x14ac:dyDescent="0.25"/>
  <cols>
    <col min="1" max="1" width="9" style="12"/>
    <col min="2" max="2" width="24.7109375" style="12" customWidth="1"/>
    <col min="3" max="3" width="5.42578125" style="12" bestFit="1" customWidth="1"/>
    <col min="4" max="4" width="6.85546875" style="12" customWidth="1"/>
    <col min="5" max="5" width="43.28515625" style="12" customWidth="1"/>
    <col min="6" max="6" width="8.28515625" style="12" customWidth="1"/>
    <col min="7" max="7" width="38.5703125" style="12" customWidth="1"/>
    <col min="8" max="8" width="12.28515625" style="2" hidden="1" customWidth="1"/>
    <col min="9" max="11" width="13.28515625" style="2" hidden="1" customWidth="1"/>
    <col min="12" max="16" width="13.28515625" style="2" customWidth="1"/>
    <col min="17" max="17" width="10.5703125" style="12" bestFit="1" customWidth="1"/>
    <col min="18" max="18" width="24.140625" style="12" bestFit="1" customWidth="1"/>
    <col min="19" max="16384" width="9" style="12"/>
  </cols>
  <sheetData>
    <row r="1" spans="1:18" x14ac:dyDescent="0.25">
      <c r="B1" s="16">
        <v>1</v>
      </c>
      <c r="C1" s="16">
        <v>2</v>
      </c>
      <c r="D1" s="16">
        <v>3</v>
      </c>
      <c r="E1" s="16">
        <v>4</v>
      </c>
      <c r="F1" s="16">
        <v>5</v>
      </c>
      <c r="G1" s="16">
        <v>6</v>
      </c>
      <c r="H1" s="16">
        <v>7</v>
      </c>
      <c r="I1" s="16">
        <v>8</v>
      </c>
      <c r="J1" s="16">
        <v>9</v>
      </c>
      <c r="K1" s="16">
        <v>10</v>
      </c>
      <c r="L1" s="16">
        <v>11</v>
      </c>
      <c r="M1" s="16">
        <v>12</v>
      </c>
      <c r="N1" s="16">
        <v>13</v>
      </c>
      <c r="O1" s="16">
        <v>14</v>
      </c>
      <c r="P1" s="16">
        <v>15</v>
      </c>
      <c r="Q1" s="16">
        <v>16</v>
      </c>
      <c r="R1" s="16">
        <v>17</v>
      </c>
    </row>
    <row r="2" spans="1:18" ht="75" x14ac:dyDescent="0.25">
      <c r="B2" s="12" t="s">
        <v>267</v>
      </c>
      <c r="C2" s="12" t="s">
        <v>268</v>
      </c>
      <c r="D2" s="3" t="s">
        <v>0</v>
      </c>
      <c r="E2" s="4" t="s">
        <v>1</v>
      </c>
      <c r="F2" s="3" t="s">
        <v>2</v>
      </c>
      <c r="G2" s="4" t="s">
        <v>3</v>
      </c>
      <c r="H2" s="14" t="s">
        <v>4</v>
      </c>
      <c r="I2" s="14" t="s">
        <v>5</v>
      </c>
      <c r="J2" s="14" t="s">
        <v>6</v>
      </c>
      <c r="K2" s="14" t="s">
        <v>7</v>
      </c>
      <c r="L2" s="14" t="s">
        <v>8</v>
      </c>
      <c r="M2" s="14" t="s">
        <v>9</v>
      </c>
      <c r="N2" s="14" t="s">
        <v>10</v>
      </c>
      <c r="O2" s="14" t="s">
        <v>11</v>
      </c>
      <c r="P2" s="14" t="s">
        <v>12</v>
      </c>
      <c r="Q2" s="14" t="s">
        <v>740</v>
      </c>
      <c r="R2" s="14" t="s">
        <v>736</v>
      </c>
    </row>
    <row r="3" spans="1:18" x14ac:dyDescent="0.25">
      <c r="A3" s="12" t="str">
        <f>D3&amp;F3</f>
        <v>1908119081</v>
      </c>
      <c r="B3" s="12" t="str">
        <f t="shared" ref="B3:B66" si="0">D3&amp;" - "&amp;E3&amp;C3</f>
        <v>19081 - MA NON-VACU STEREOTAC LOCAL BX1</v>
      </c>
      <c r="C3" s="12">
        <v>1</v>
      </c>
      <c r="D3" s="5" t="s">
        <v>13</v>
      </c>
      <c r="E3" s="5" t="s">
        <v>14</v>
      </c>
      <c r="F3" s="13">
        <v>19081</v>
      </c>
      <c r="G3" s="12" t="s">
        <v>14</v>
      </c>
      <c r="H3" s="2">
        <v>1502.4000000000003</v>
      </c>
      <c r="I3" s="2">
        <f>H3*(1-0.66)</f>
        <v>510.81600000000009</v>
      </c>
      <c r="L3" s="2">
        <v>1340</v>
      </c>
      <c r="M3" s="2">
        <v>1340</v>
      </c>
      <c r="N3" s="2">
        <v>1340</v>
      </c>
      <c r="O3" s="2">
        <v>751.19999999999993</v>
      </c>
      <c r="P3" s="2">
        <v>876.4</v>
      </c>
      <c r="Q3" s="2"/>
      <c r="R3" s="12" t="s">
        <v>737</v>
      </c>
    </row>
    <row r="4" spans="1:18" x14ac:dyDescent="0.25">
      <c r="A4" s="12" t="str">
        <f t="shared" ref="A4:A67" si="1">D4&amp;F4</f>
        <v>1908188305</v>
      </c>
      <c r="B4" s="12" t="str">
        <f t="shared" si="0"/>
        <v>19081 - MA NON-VACU STEREOTAC LOCAL BX2</v>
      </c>
      <c r="C4" s="12">
        <f t="shared" ref="C4:C67" si="2">IF(D4=D3,1+C3,1)</f>
        <v>2</v>
      </c>
      <c r="D4" s="5" t="s">
        <v>13</v>
      </c>
      <c r="E4" s="5" t="s">
        <v>14</v>
      </c>
      <c r="F4" s="5">
        <v>88305</v>
      </c>
      <c r="G4" s="12" t="s">
        <v>581</v>
      </c>
      <c r="H4" s="2">
        <v>392</v>
      </c>
      <c r="I4" s="2">
        <f t="shared" ref="I4:I67" si="3">H4*(1-0.66)</f>
        <v>133.28</v>
      </c>
      <c r="L4" s="2">
        <v>0</v>
      </c>
      <c r="M4" s="2">
        <v>0</v>
      </c>
      <c r="N4" s="2">
        <v>0</v>
      </c>
      <c r="O4" s="2">
        <v>44.52</v>
      </c>
      <c r="P4" s="2">
        <f>H4*0.7</f>
        <v>274.39999999999998</v>
      </c>
      <c r="Q4" s="2"/>
      <c r="R4" s="12" t="s">
        <v>737</v>
      </c>
    </row>
    <row r="5" spans="1:18" x14ac:dyDescent="0.25">
      <c r="A5" s="12" t="str">
        <f t="shared" si="1"/>
        <v>19081272</v>
      </c>
      <c r="B5" s="12" t="str">
        <f t="shared" si="0"/>
        <v>19081 - MA NON-VACU STEREOTAC LOCAL BX3</v>
      </c>
      <c r="C5" s="12">
        <f t="shared" si="2"/>
        <v>3</v>
      </c>
      <c r="D5" s="5" t="s">
        <v>13</v>
      </c>
      <c r="E5" s="5" t="s">
        <v>14</v>
      </c>
      <c r="F5" s="5">
        <v>272</v>
      </c>
      <c r="G5" s="12" t="s">
        <v>582</v>
      </c>
      <c r="H5" s="2">
        <v>1400.7</v>
      </c>
      <c r="I5" s="2">
        <f t="shared" si="3"/>
        <v>476.238</v>
      </c>
      <c r="L5" s="2">
        <v>0</v>
      </c>
      <c r="M5" s="2">
        <v>0</v>
      </c>
      <c r="N5" s="2">
        <v>0</v>
      </c>
      <c r="O5" s="2">
        <v>840.42</v>
      </c>
      <c r="P5" s="2">
        <v>980.49</v>
      </c>
      <c r="Q5" s="2"/>
      <c r="R5" s="12" t="s">
        <v>737</v>
      </c>
    </row>
    <row r="6" spans="1:18" x14ac:dyDescent="0.25">
      <c r="A6" s="12" t="str">
        <f t="shared" si="1"/>
        <v>1908319083</v>
      </c>
      <c r="B6" s="12" t="str">
        <f t="shared" si="0"/>
        <v>19083 - US BREAST BX MAMMATOME W/US GUIDA1</v>
      </c>
      <c r="C6" s="12">
        <f t="shared" si="2"/>
        <v>1</v>
      </c>
      <c r="D6" s="5" t="s">
        <v>15</v>
      </c>
      <c r="E6" s="5" t="s">
        <v>16</v>
      </c>
      <c r="F6" s="13">
        <v>19083</v>
      </c>
      <c r="G6" s="12" t="s">
        <v>16</v>
      </c>
      <c r="H6" s="2">
        <v>1576.25</v>
      </c>
      <c r="I6" s="2">
        <f t="shared" si="3"/>
        <v>535.92499999999995</v>
      </c>
      <c r="L6" s="2">
        <v>1340</v>
      </c>
      <c r="M6" s="2">
        <v>1340</v>
      </c>
      <c r="N6" s="2">
        <v>1340</v>
      </c>
      <c r="O6" s="2">
        <v>756.6</v>
      </c>
      <c r="P6" s="2">
        <v>882.69999999999993</v>
      </c>
      <c r="Q6" s="2"/>
      <c r="R6" s="12" t="s">
        <v>737</v>
      </c>
    </row>
    <row r="7" spans="1:18" x14ac:dyDescent="0.25">
      <c r="A7" s="12" t="str">
        <f t="shared" si="1"/>
        <v>1908388305</v>
      </c>
      <c r="B7" s="12" t="str">
        <f t="shared" si="0"/>
        <v>19083 - US BREAST BX MAMMATOME W/US GUIDA2</v>
      </c>
      <c r="C7" s="12">
        <f t="shared" si="2"/>
        <v>2</v>
      </c>
      <c r="D7" s="5" t="s">
        <v>15</v>
      </c>
      <c r="E7" s="5" t="s">
        <v>16</v>
      </c>
      <c r="F7" s="13">
        <v>88305</v>
      </c>
      <c r="G7" s="12" t="s">
        <v>581</v>
      </c>
      <c r="H7" s="2">
        <v>392</v>
      </c>
      <c r="I7" s="2">
        <f t="shared" si="3"/>
        <v>133.28</v>
      </c>
      <c r="L7" s="2">
        <v>0</v>
      </c>
      <c r="M7" s="2">
        <v>0</v>
      </c>
      <c r="N7" s="2">
        <v>0</v>
      </c>
      <c r="O7" s="2">
        <v>44.52</v>
      </c>
      <c r="P7" s="2">
        <f>H7*0.7</f>
        <v>274.39999999999998</v>
      </c>
      <c r="Q7" s="2"/>
      <c r="R7" s="12" t="s">
        <v>737</v>
      </c>
    </row>
    <row r="8" spans="1:18" x14ac:dyDescent="0.25">
      <c r="A8" s="12" t="str">
        <f t="shared" si="1"/>
        <v>1912019120</v>
      </c>
      <c r="B8" s="12" t="str">
        <f t="shared" si="0"/>
        <v>19120 - Removal of 1 or more breast growth, open procedure1</v>
      </c>
      <c r="C8" s="12">
        <f t="shared" si="2"/>
        <v>1</v>
      </c>
      <c r="D8" s="5" t="s">
        <v>17</v>
      </c>
      <c r="E8" s="5" t="s">
        <v>18</v>
      </c>
      <c r="F8" s="13">
        <v>19120</v>
      </c>
      <c r="G8" s="12" t="s">
        <v>583</v>
      </c>
      <c r="H8" s="2">
        <v>2424.4499999999998</v>
      </c>
      <c r="I8" s="2">
        <f t="shared" si="3"/>
        <v>824.31299999999987</v>
      </c>
      <c r="L8" s="2">
        <v>2956</v>
      </c>
      <c r="M8" s="2">
        <v>2956</v>
      </c>
      <c r="N8" s="2">
        <v>2956</v>
      </c>
      <c r="O8" s="2">
        <v>1887.6</v>
      </c>
      <c r="P8" s="2">
        <v>2202.1999999999998</v>
      </c>
      <c r="Q8" s="2"/>
      <c r="R8" s="12" t="s">
        <v>737</v>
      </c>
    </row>
    <row r="9" spans="1:18" x14ac:dyDescent="0.25">
      <c r="A9" s="12" t="str">
        <f t="shared" si="1"/>
        <v>19120250</v>
      </c>
      <c r="B9" s="12" t="str">
        <f t="shared" si="0"/>
        <v>19120 - Removal of 1 or more breast growth, open procedure2</v>
      </c>
      <c r="C9" s="12">
        <f t="shared" si="2"/>
        <v>2</v>
      </c>
      <c r="D9" s="5" t="s">
        <v>17</v>
      </c>
      <c r="E9" s="5" t="s">
        <v>18</v>
      </c>
      <c r="F9" s="13">
        <v>250</v>
      </c>
      <c r="G9" s="12" t="s">
        <v>584</v>
      </c>
      <c r="H9" s="2">
        <v>464</v>
      </c>
      <c r="I9" s="2">
        <f t="shared" si="3"/>
        <v>157.76</v>
      </c>
      <c r="L9" s="2">
        <v>0</v>
      </c>
      <c r="M9" s="2">
        <v>0</v>
      </c>
      <c r="N9" s="2">
        <v>0</v>
      </c>
      <c r="O9" s="2">
        <v>1923.6329999999998</v>
      </c>
      <c r="P9" s="2">
        <v>2244.2384999999999</v>
      </c>
      <c r="Q9" s="2"/>
      <c r="R9" s="12" t="s">
        <v>737</v>
      </c>
    </row>
    <row r="10" spans="1:18" x14ac:dyDescent="0.25">
      <c r="A10" s="12" t="str">
        <f t="shared" si="1"/>
        <v>19120270</v>
      </c>
      <c r="B10" s="12" t="str">
        <f t="shared" si="0"/>
        <v>19120 - Removal of 1 or more breast growth, open procedure3</v>
      </c>
      <c r="C10" s="12">
        <f t="shared" si="2"/>
        <v>3</v>
      </c>
      <c r="D10" s="5" t="s">
        <v>17</v>
      </c>
      <c r="E10" s="5" t="s">
        <v>18</v>
      </c>
      <c r="F10" s="13">
        <v>270</v>
      </c>
      <c r="G10" s="12" t="s">
        <v>585</v>
      </c>
      <c r="H10" s="2">
        <v>365.6</v>
      </c>
      <c r="I10" s="2">
        <f t="shared" si="3"/>
        <v>124.304</v>
      </c>
      <c r="L10" s="2">
        <v>0</v>
      </c>
      <c r="M10" s="2">
        <v>0</v>
      </c>
      <c r="N10" s="2">
        <v>0</v>
      </c>
      <c r="O10" s="2">
        <v>219.36</v>
      </c>
      <c r="P10" s="2">
        <v>255.92</v>
      </c>
      <c r="Q10" s="2"/>
      <c r="R10" s="12" t="s">
        <v>737</v>
      </c>
    </row>
    <row r="11" spans="1:18" x14ac:dyDescent="0.25">
      <c r="A11" s="12" t="str">
        <f t="shared" si="1"/>
        <v>19120272</v>
      </c>
      <c r="B11" s="12" t="str">
        <f t="shared" si="0"/>
        <v>19120 - Removal of 1 or more breast growth, open procedure4</v>
      </c>
      <c r="C11" s="12">
        <f t="shared" si="2"/>
        <v>4</v>
      </c>
      <c r="D11" s="5" t="s">
        <v>17</v>
      </c>
      <c r="E11" s="5" t="s">
        <v>18</v>
      </c>
      <c r="F11" s="13">
        <v>272</v>
      </c>
      <c r="G11" s="12" t="s">
        <v>586</v>
      </c>
      <c r="H11" s="2">
        <v>112.56</v>
      </c>
      <c r="I11" s="2">
        <f t="shared" si="3"/>
        <v>38.270399999999995</v>
      </c>
      <c r="L11" s="2">
        <v>0</v>
      </c>
      <c r="M11" s="2">
        <v>0</v>
      </c>
      <c r="N11" s="2">
        <v>0</v>
      </c>
      <c r="O11" s="2">
        <v>67.536000000000001</v>
      </c>
      <c r="P11" s="2">
        <v>78.792000000000002</v>
      </c>
      <c r="Q11" s="2"/>
      <c r="R11" s="12" t="s">
        <v>737</v>
      </c>
    </row>
    <row r="12" spans="1:18" x14ac:dyDescent="0.25">
      <c r="A12" s="12" t="str">
        <f t="shared" si="1"/>
        <v>19120370</v>
      </c>
      <c r="B12" s="12" t="str">
        <f t="shared" si="0"/>
        <v>19120 - Removal of 1 or more breast growth, open procedure5</v>
      </c>
      <c r="C12" s="12">
        <f t="shared" si="2"/>
        <v>5</v>
      </c>
      <c r="D12" s="5" t="s">
        <v>17</v>
      </c>
      <c r="E12" s="5" t="s">
        <v>18</v>
      </c>
      <c r="F12" s="13">
        <v>370</v>
      </c>
      <c r="G12" s="12" t="s">
        <v>587</v>
      </c>
      <c r="H12" s="2">
        <v>602.25</v>
      </c>
      <c r="I12" s="2">
        <f t="shared" si="3"/>
        <v>204.76499999999999</v>
      </c>
      <c r="L12" s="2">
        <v>0</v>
      </c>
      <c r="M12" s="2">
        <v>0</v>
      </c>
      <c r="N12" s="2">
        <v>0</v>
      </c>
      <c r="O12" s="2">
        <v>361.34999999999997</v>
      </c>
      <c r="P12" s="2">
        <v>421.57499999999999</v>
      </c>
      <c r="Q12" s="2"/>
      <c r="R12" s="12" t="s">
        <v>737</v>
      </c>
    </row>
    <row r="13" spans="1:18" x14ac:dyDescent="0.25">
      <c r="A13" s="12" t="str">
        <f t="shared" si="1"/>
        <v>19120710</v>
      </c>
      <c r="B13" s="12" t="str">
        <f t="shared" si="0"/>
        <v>19120 - Removal of 1 or more breast growth, open procedure6</v>
      </c>
      <c r="C13" s="12">
        <f t="shared" si="2"/>
        <v>6</v>
      </c>
      <c r="D13" s="5" t="s">
        <v>17</v>
      </c>
      <c r="E13" s="5" t="s">
        <v>18</v>
      </c>
      <c r="F13" s="13">
        <v>710</v>
      </c>
      <c r="G13" s="12" t="s">
        <v>588</v>
      </c>
      <c r="H13" s="2">
        <v>723.45</v>
      </c>
      <c r="I13" s="2">
        <f t="shared" si="3"/>
        <v>245.97299999999998</v>
      </c>
      <c r="L13" s="2">
        <v>0</v>
      </c>
      <c r="M13" s="2">
        <v>0</v>
      </c>
      <c r="N13" s="2">
        <v>0</v>
      </c>
      <c r="O13" s="2">
        <v>434.07</v>
      </c>
      <c r="P13" s="2">
        <v>506.41500000000002</v>
      </c>
      <c r="Q13" s="2"/>
      <c r="R13" s="12" t="s">
        <v>737</v>
      </c>
    </row>
    <row r="14" spans="1:18" x14ac:dyDescent="0.25">
      <c r="A14" s="12" t="str">
        <f t="shared" si="1"/>
        <v>1912088307</v>
      </c>
      <c r="B14" s="12" t="str">
        <f t="shared" si="0"/>
        <v>19120 - Removal of 1 or more breast growth, open procedure7</v>
      </c>
      <c r="C14" s="12">
        <f t="shared" si="2"/>
        <v>7</v>
      </c>
      <c r="D14" s="5" t="s">
        <v>17</v>
      </c>
      <c r="E14" s="5" t="s">
        <v>18</v>
      </c>
      <c r="F14" s="13">
        <v>88307</v>
      </c>
      <c r="G14" s="12" t="s">
        <v>589</v>
      </c>
      <c r="H14" s="2">
        <v>504.22</v>
      </c>
      <c r="I14" s="2">
        <f t="shared" si="3"/>
        <v>171.4348</v>
      </c>
      <c r="L14" s="2">
        <v>0</v>
      </c>
      <c r="M14" s="2">
        <v>0</v>
      </c>
      <c r="N14" s="2">
        <v>0</v>
      </c>
      <c r="O14" s="2">
        <v>255.07</v>
      </c>
      <c r="P14" s="2">
        <v>352.95400000000001</v>
      </c>
      <c r="Q14" s="2"/>
      <c r="R14" s="12" t="s">
        <v>737</v>
      </c>
    </row>
    <row r="15" spans="1:18" x14ac:dyDescent="0.25">
      <c r="A15" s="12" t="str">
        <f t="shared" si="1"/>
        <v>19120J1100</v>
      </c>
      <c r="B15" s="12" t="str">
        <f t="shared" si="0"/>
        <v>19120 - Removal of 1 or more breast growth, open procedure8</v>
      </c>
      <c r="C15" s="12">
        <f t="shared" si="2"/>
        <v>8</v>
      </c>
      <c r="D15" s="5" t="s">
        <v>17</v>
      </c>
      <c r="E15" s="5" t="s">
        <v>18</v>
      </c>
      <c r="F15" s="5" t="s">
        <v>590</v>
      </c>
      <c r="G15" s="12" t="s">
        <v>591</v>
      </c>
      <c r="H15" s="2">
        <v>30</v>
      </c>
      <c r="I15" s="2">
        <f t="shared" si="3"/>
        <v>10.199999999999999</v>
      </c>
      <c r="L15" s="2">
        <v>0</v>
      </c>
      <c r="M15" s="2">
        <v>0</v>
      </c>
      <c r="N15" s="2">
        <v>0</v>
      </c>
      <c r="O15" s="2">
        <v>18</v>
      </c>
      <c r="P15" s="2">
        <v>21</v>
      </c>
      <c r="Q15" s="2"/>
      <c r="R15" s="12" t="s">
        <v>737</v>
      </c>
    </row>
    <row r="16" spans="1:18" x14ac:dyDescent="0.25">
      <c r="A16" s="12" t="str">
        <f t="shared" si="1"/>
        <v>19120J2704</v>
      </c>
      <c r="B16" s="12" t="str">
        <f t="shared" si="0"/>
        <v>19120 - Removal of 1 or more breast growth, open procedure9</v>
      </c>
      <c r="C16" s="12">
        <f t="shared" si="2"/>
        <v>9</v>
      </c>
      <c r="D16" s="5" t="s">
        <v>17</v>
      </c>
      <c r="E16" s="5" t="s">
        <v>18</v>
      </c>
      <c r="F16" s="5" t="s">
        <v>592</v>
      </c>
      <c r="G16" s="12" t="s">
        <v>593</v>
      </c>
      <c r="H16" s="2">
        <v>84</v>
      </c>
      <c r="I16" s="2">
        <f t="shared" si="3"/>
        <v>28.56</v>
      </c>
      <c r="L16" s="2">
        <v>0</v>
      </c>
      <c r="M16" s="2">
        <v>0</v>
      </c>
      <c r="N16" s="2">
        <v>0</v>
      </c>
      <c r="O16" s="2">
        <v>50.4</v>
      </c>
      <c r="P16" s="2">
        <v>58.8</v>
      </c>
      <c r="Q16" s="2"/>
      <c r="R16" s="12" t="s">
        <v>737</v>
      </c>
    </row>
    <row r="17" spans="1:18" x14ac:dyDescent="0.25">
      <c r="A17" s="12" t="str">
        <f t="shared" si="1"/>
        <v>19120J3010</v>
      </c>
      <c r="B17" s="12" t="str">
        <f t="shared" si="0"/>
        <v>19120 - Removal of 1 or more breast growth, open procedure10</v>
      </c>
      <c r="C17" s="12">
        <f t="shared" si="2"/>
        <v>10</v>
      </c>
      <c r="D17" s="5" t="s">
        <v>17</v>
      </c>
      <c r="E17" s="5" t="s">
        <v>18</v>
      </c>
      <c r="F17" s="5" t="s">
        <v>594</v>
      </c>
      <c r="G17" s="12" t="s">
        <v>595</v>
      </c>
      <c r="H17" s="2">
        <v>63</v>
      </c>
      <c r="I17" s="2">
        <f t="shared" si="3"/>
        <v>21.419999999999998</v>
      </c>
      <c r="L17" s="2">
        <v>0</v>
      </c>
      <c r="M17" s="2">
        <v>0</v>
      </c>
      <c r="N17" s="2">
        <v>0</v>
      </c>
      <c r="O17" s="2">
        <v>37.799999999999997</v>
      </c>
      <c r="P17" s="2">
        <v>44.099999999999994</v>
      </c>
      <c r="Q17" s="2"/>
      <c r="R17" s="12" t="s">
        <v>737</v>
      </c>
    </row>
    <row r="18" spans="1:18" x14ac:dyDescent="0.25">
      <c r="A18" s="12" t="str">
        <f t="shared" si="1"/>
        <v>19120J7120</v>
      </c>
      <c r="B18" s="12" t="str">
        <f t="shared" si="0"/>
        <v>19120 - Removal of 1 or more breast growth, open procedure11</v>
      </c>
      <c r="C18" s="12">
        <f t="shared" si="2"/>
        <v>11</v>
      </c>
      <c r="D18" s="5" t="s">
        <v>17</v>
      </c>
      <c r="E18" s="5" t="s">
        <v>18</v>
      </c>
      <c r="F18" s="5" t="s">
        <v>596</v>
      </c>
      <c r="G18" s="12" t="s">
        <v>597</v>
      </c>
      <c r="H18" s="2">
        <v>177</v>
      </c>
      <c r="I18" s="2">
        <f t="shared" si="3"/>
        <v>60.179999999999993</v>
      </c>
      <c r="L18" s="2">
        <v>0</v>
      </c>
      <c r="M18" s="2">
        <v>0</v>
      </c>
      <c r="N18" s="2">
        <v>0</v>
      </c>
      <c r="O18" s="2">
        <v>106.2</v>
      </c>
      <c r="P18" s="2">
        <v>123.89999999999999</v>
      </c>
      <c r="Q18" s="2"/>
      <c r="R18" s="12" t="s">
        <v>737</v>
      </c>
    </row>
    <row r="19" spans="1:18" x14ac:dyDescent="0.25">
      <c r="A19" s="12" t="str">
        <f t="shared" si="1"/>
        <v>7304023350</v>
      </c>
      <c r="B19" s="12" t="str">
        <f t="shared" si="0"/>
        <v>73040 - XR Z ARTHROGRAM SHOULDER INJ1</v>
      </c>
      <c r="C19" s="12">
        <f t="shared" si="2"/>
        <v>1</v>
      </c>
      <c r="D19" s="13">
        <v>73040</v>
      </c>
      <c r="E19" s="5" t="s">
        <v>19</v>
      </c>
      <c r="F19" s="13">
        <v>23350</v>
      </c>
      <c r="G19" s="12" t="s">
        <v>19</v>
      </c>
      <c r="H19" s="2">
        <v>518.70000000000005</v>
      </c>
      <c r="I19" s="2">
        <f t="shared" si="3"/>
        <v>176.358</v>
      </c>
      <c r="L19" s="2">
        <v>0</v>
      </c>
      <c r="M19" s="2">
        <v>0</v>
      </c>
      <c r="N19" s="2">
        <v>0</v>
      </c>
      <c r="O19" s="2">
        <v>72.05</v>
      </c>
      <c r="P19" s="2">
        <v>363.09000000000003</v>
      </c>
      <c r="Q19" s="2"/>
      <c r="R19" s="12" t="s">
        <v>737</v>
      </c>
    </row>
    <row r="20" spans="1:18" x14ac:dyDescent="0.25">
      <c r="A20" s="12" t="str">
        <f t="shared" si="1"/>
        <v>7304073040</v>
      </c>
      <c r="B20" s="12" t="str">
        <f t="shared" si="0"/>
        <v>73040 - XR Z ARTHROGRAM SHOULDER INJ2</v>
      </c>
      <c r="C20" s="12">
        <f t="shared" si="2"/>
        <v>2</v>
      </c>
      <c r="D20" s="13">
        <v>73040</v>
      </c>
      <c r="E20" s="5" t="s">
        <v>19</v>
      </c>
      <c r="F20" s="13">
        <v>73040</v>
      </c>
      <c r="G20" s="12" t="s">
        <v>598</v>
      </c>
      <c r="H20" s="2">
        <v>918.75</v>
      </c>
      <c r="I20" s="2">
        <f t="shared" si="3"/>
        <v>312.37499999999994</v>
      </c>
      <c r="L20" s="2">
        <v>367.60880000000003</v>
      </c>
      <c r="M20" s="2">
        <v>367.60880000000003</v>
      </c>
      <c r="N20" s="2">
        <v>367.60880000000003</v>
      </c>
      <c r="O20" s="2">
        <v>551.25</v>
      </c>
      <c r="P20" s="2">
        <v>612.5</v>
      </c>
      <c r="Q20" s="2"/>
      <c r="R20" s="12" t="s">
        <v>737</v>
      </c>
    </row>
    <row r="21" spans="1:18" x14ac:dyDescent="0.25">
      <c r="A21" s="12" t="str">
        <f t="shared" si="1"/>
        <v>7372273722</v>
      </c>
      <c r="B21" s="12" t="str">
        <f t="shared" si="0"/>
        <v>73722 - MR HIP ARTHROGRAM1</v>
      </c>
      <c r="C21" s="12">
        <f t="shared" si="2"/>
        <v>1</v>
      </c>
      <c r="D21" s="5" t="s">
        <v>227</v>
      </c>
      <c r="E21" s="5" t="s">
        <v>194</v>
      </c>
      <c r="F21" s="13">
        <v>73722</v>
      </c>
      <c r="G21" s="12" t="s">
        <v>194</v>
      </c>
      <c r="H21" s="2">
        <v>2641.8</v>
      </c>
      <c r="I21" s="2">
        <v>898.21199999999999</v>
      </c>
      <c r="L21" s="2">
        <v>628.47</v>
      </c>
      <c r="M21" s="2">
        <v>628.47</v>
      </c>
      <c r="N21" s="2">
        <v>628.47</v>
      </c>
      <c r="O21" s="2">
        <v>2394</v>
      </c>
      <c r="P21" s="2">
        <v>1849.26</v>
      </c>
      <c r="Q21" s="2"/>
      <c r="R21" s="12" t="s">
        <v>737</v>
      </c>
    </row>
    <row r="22" spans="1:18" x14ac:dyDescent="0.25">
      <c r="A22" s="12" t="str">
        <f t="shared" si="1"/>
        <v>7372273525</v>
      </c>
      <c r="B22" s="12" t="str">
        <f t="shared" si="0"/>
        <v>73722 - MR HIP ARTHROGRAM2</v>
      </c>
      <c r="C22" s="12">
        <f t="shared" si="2"/>
        <v>2</v>
      </c>
      <c r="D22" s="5" t="s">
        <v>227</v>
      </c>
      <c r="E22" s="5" t="s">
        <v>194</v>
      </c>
      <c r="F22" s="13">
        <v>73525</v>
      </c>
      <c r="G22" s="12" t="s">
        <v>599</v>
      </c>
      <c r="H22" s="2">
        <v>812.7</v>
      </c>
      <c r="I22" s="2">
        <f t="shared" si="3"/>
        <v>276.31799999999998</v>
      </c>
      <c r="L22" s="2">
        <v>367.60880000000003</v>
      </c>
      <c r="M22" s="2">
        <v>367.60880000000003</v>
      </c>
      <c r="N22" s="2">
        <v>367.60880000000003</v>
      </c>
      <c r="O22" s="2">
        <v>487.62</v>
      </c>
      <c r="P22" s="2">
        <v>541.79999999999995</v>
      </c>
      <c r="Q22" s="2"/>
      <c r="R22" s="12" t="s">
        <v>737</v>
      </c>
    </row>
    <row r="23" spans="1:18" x14ac:dyDescent="0.25">
      <c r="A23" s="12" t="str">
        <f t="shared" si="1"/>
        <v>7372277002</v>
      </c>
      <c r="B23" s="12" t="str">
        <f t="shared" si="0"/>
        <v>73722 - MR HIP ARTHROGRAM3</v>
      </c>
      <c r="C23" s="12">
        <f t="shared" si="2"/>
        <v>3</v>
      </c>
      <c r="D23" s="5" t="s">
        <v>227</v>
      </c>
      <c r="E23" s="5" t="s">
        <v>194</v>
      </c>
      <c r="F23" s="13">
        <v>77002</v>
      </c>
      <c r="G23" s="12" t="s">
        <v>600</v>
      </c>
      <c r="H23" s="2">
        <v>498.33</v>
      </c>
      <c r="I23" s="2">
        <f t="shared" si="3"/>
        <v>169.43219999999997</v>
      </c>
      <c r="L23" s="2">
        <v>64.95</v>
      </c>
      <c r="M23" s="2">
        <v>64.95</v>
      </c>
      <c r="N23" s="2">
        <v>64.95</v>
      </c>
      <c r="O23" s="2">
        <v>298.99799999999999</v>
      </c>
      <c r="P23" s="2">
        <v>348.83099999999996</v>
      </c>
      <c r="Q23" s="2"/>
      <c r="R23" s="12" t="s">
        <v>737</v>
      </c>
    </row>
    <row r="24" spans="1:18" x14ac:dyDescent="0.25">
      <c r="A24" s="12" t="str">
        <f t="shared" si="1"/>
        <v>2982729826</v>
      </c>
      <c r="B24" s="12" t="str">
        <f t="shared" si="0"/>
        <v>29827 - SHO ARTHRS SRG RT8TR CUF RPR1</v>
      </c>
      <c r="C24" s="12">
        <f t="shared" si="2"/>
        <v>1</v>
      </c>
      <c r="D24" s="5">
        <v>29827</v>
      </c>
      <c r="E24" s="5" t="s">
        <v>276</v>
      </c>
      <c r="F24" s="13">
        <v>29826</v>
      </c>
      <c r="G24" s="12" t="s">
        <v>601</v>
      </c>
      <c r="H24" s="2">
        <v>3505</v>
      </c>
      <c r="I24" s="2">
        <f t="shared" si="3"/>
        <v>1191.6999999999998</v>
      </c>
      <c r="L24" s="2">
        <v>0</v>
      </c>
      <c r="M24" s="2">
        <v>0</v>
      </c>
      <c r="N24" s="2">
        <v>0</v>
      </c>
      <c r="O24" s="2">
        <v>2018.2813333333334</v>
      </c>
      <c r="P24" s="2">
        <v>2354.6615555555554</v>
      </c>
      <c r="Q24" s="2"/>
      <c r="R24" s="12" t="s">
        <v>737</v>
      </c>
    </row>
    <row r="25" spans="1:18" x14ac:dyDescent="0.25">
      <c r="A25" s="12" t="str">
        <f t="shared" si="1"/>
        <v>2982729827</v>
      </c>
      <c r="B25" s="12" t="str">
        <f t="shared" si="0"/>
        <v>29827 - SHO ARTHRS SRG RT8TR CUF RPR2</v>
      </c>
      <c r="C25" s="12">
        <f t="shared" si="2"/>
        <v>2</v>
      </c>
      <c r="D25" s="5">
        <v>29827</v>
      </c>
      <c r="E25" s="5" t="s">
        <v>276</v>
      </c>
      <c r="F25" s="13">
        <v>29827</v>
      </c>
      <c r="G25" s="12" t="s">
        <v>276</v>
      </c>
      <c r="H25" s="2">
        <v>3932.44</v>
      </c>
      <c r="I25" s="2">
        <f t="shared" si="3"/>
        <v>1337.0295999999998</v>
      </c>
      <c r="L25" s="2">
        <v>5336</v>
      </c>
      <c r="M25" s="2">
        <v>5336</v>
      </c>
      <c r="N25" s="2">
        <v>5336</v>
      </c>
      <c r="O25" s="2">
        <v>2918.0913333333324</v>
      </c>
      <c r="P25" s="2">
        <v>3404.4398888888877</v>
      </c>
      <c r="Q25" s="2"/>
      <c r="R25" s="12" t="s">
        <v>737</v>
      </c>
    </row>
    <row r="26" spans="1:18" x14ac:dyDescent="0.25">
      <c r="A26" s="12" t="str">
        <f t="shared" si="1"/>
        <v>29827J2704</v>
      </c>
      <c r="B26" s="12" t="str">
        <f t="shared" si="0"/>
        <v>29827 - SHO ARTHRS SRG RT8TR CUF RPR3</v>
      </c>
      <c r="C26" s="12">
        <f t="shared" si="2"/>
        <v>3</v>
      </c>
      <c r="D26" s="5">
        <v>29827</v>
      </c>
      <c r="E26" s="5" t="s">
        <v>276</v>
      </c>
      <c r="F26" s="13" t="s">
        <v>592</v>
      </c>
      <c r="G26" s="12" t="s">
        <v>602</v>
      </c>
      <c r="H26" s="2">
        <v>51.481481481481481</v>
      </c>
      <c r="I26" s="2">
        <f t="shared" si="3"/>
        <v>17.503703703703703</v>
      </c>
      <c r="L26" s="2">
        <v>0</v>
      </c>
      <c r="M26" s="2">
        <v>0</v>
      </c>
      <c r="N26" s="2">
        <v>0</v>
      </c>
      <c r="O26" s="2">
        <v>30.888888888888886</v>
      </c>
      <c r="P26" s="2">
        <v>36.037037037037031</v>
      </c>
      <c r="Q26" s="2"/>
      <c r="R26" s="12" t="s">
        <v>737</v>
      </c>
    </row>
    <row r="27" spans="1:18" x14ac:dyDescent="0.25">
      <c r="A27" s="12" t="str">
        <f t="shared" si="1"/>
        <v>29827250</v>
      </c>
      <c r="B27" s="12" t="str">
        <f t="shared" si="0"/>
        <v>29827 - SHO ARTHRS SRG RT8TR CUF RPR4</v>
      </c>
      <c r="C27" s="12">
        <f t="shared" si="2"/>
        <v>4</v>
      </c>
      <c r="D27" s="5">
        <v>29827</v>
      </c>
      <c r="E27" s="5" t="s">
        <v>276</v>
      </c>
      <c r="F27" s="13">
        <v>250</v>
      </c>
      <c r="G27" s="12" t="s">
        <v>584</v>
      </c>
      <c r="H27" s="2">
        <v>89.791666666666671</v>
      </c>
      <c r="I27" s="2">
        <f t="shared" si="3"/>
        <v>30.529166666666665</v>
      </c>
      <c r="L27" s="2">
        <v>0</v>
      </c>
      <c r="M27" s="2">
        <v>0</v>
      </c>
      <c r="N27" s="2">
        <v>0</v>
      </c>
      <c r="O27" s="2">
        <v>53.875</v>
      </c>
      <c r="P27" s="2">
        <v>62.854166666666664</v>
      </c>
      <c r="Q27" s="2"/>
      <c r="R27" s="12" t="s">
        <v>737</v>
      </c>
    </row>
    <row r="28" spans="1:18" x14ac:dyDescent="0.25">
      <c r="A28" s="12" t="str">
        <f t="shared" si="1"/>
        <v>29827270</v>
      </c>
      <c r="B28" s="12" t="str">
        <f t="shared" si="0"/>
        <v>29827 - SHO ARTHRS SRG RT8TR CUF RPR5</v>
      </c>
      <c r="C28" s="12">
        <f t="shared" si="2"/>
        <v>5</v>
      </c>
      <c r="D28" s="5">
        <v>29827</v>
      </c>
      <c r="E28" s="5" t="s">
        <v>276</v>
      </c>
      <c r="F28" s="13">
        <v>270</v>
      </c>
      <c r="G28" s="12" t="s">
        <v>585</v>
      </c>
      <c r="H28" s="2">
        <v>1331.2260377358482</v>
      </c>
      <c r="I28" s="2">
        <f t="shared" si="3"/>
        <v>452.61685283018835</v>
      </c>
      <c r="L28" s="2">
        <v>0</v>
      </c>
      <c r="M28" s="2">
        <v>0</v>
      </c>
      <c r="N28" s="2">
        <v>0</v>
      </c>
      <c r="O28" s="2">
        <v>798.73562264150894</v>
      </c>
      <c r="P28" s="2">
        <v>931.85822641509367</v>
      </c>
      <c r="Q28" s="2"/>
      <c r="R28" s="12" t="s">
        <v>737</v>
      </c>
    </row>
    <row r="29" spans="1:18" x14ac:dyDescent="0.25">
      <c r="A29" s="12" t="str">
        <f t="shared" si="1"/>
        <v>29827272</v>
      </c>
      <c r="B29" s="12" t="str">
        <f t="shared" si="0"/>
        <v>29827 - SHO ARTHRS SRG RT8TR CUF RPR6</v>
      </c>
      <c r="C29" s="12">
        <f t="shared" si="2"/>
        <v>6</v>
      </c>
      <c r="D29" s="5">
        <v>29827</v>
      </c>
      <c r="E29" s="5" t="s">
        <v>276</v>
      </c>
      <c r="F29" s="13">
        <v>272</v>
      </c>
      <c r="G29" s="12" t="s">
        <v>586</v>
      </c>
      <c r="H29" s="2">
        <v>1182.9132075471693</v>
      </c>
      <c r="I29" s="2">
        <f t="shared" si="3"/>
        <v>402.19049056603757</v>
      </c>
      <c r="L29" s="2">
        <v>0</v>
      </c>
      <c r="M29" s="2">
        <v>0</v>
      </c>
      <c r="N29" s="2">
        <v>0</v>
      </c>
      <c r="O29" s="2">
        <v>709.74792452830161</v>
      </c>
      <c r="P29" s="2">
        <v>828.03924528301854</v>
      </c>
      <c r="Q29" s="2"/>
      <c r="R29" s="12" t="s">
        <v>737</v>
      </c>
    </row>
    <row r="30" spans="1:18" x14ac:dyDescent="0.25">
      <c r="A30" s="12" t="str">
        <f t="shared" si="1"/>
        <v>29827370</v>
      </c>
      <c r="B30" s="12" t="str">
        <f t="shared" si="0"/>
        <v>29827 - SHO ARTHRS SRG RT8TR CUF RPR7</v>
      </c>
      <c r="C30" s="12">
        <f t="shared" si="2"/>
        <v>7</v>
      </c>
      <c r="D30" s="5">
        <v>29827</v>
      </c>
      <c r="E30" s="5" t="s">
        <v>276</v>
      </c>
      <c r="F30" s="13">
        <v>370</v>
      </c>
      <c r="G30" s="12" t="s">
        <v>587</v>
      </c>
      <c r="H30" s="2">
        <v>926.61509433962271</v>
      </c>
      <c r="I30" s="2">
        <f t="shared" si="3"/>
        <v>315.04913207547168</v>
      </c>
      <c r="L30" s="2">
        <v>0</v>
      </c>
      <c r="M30" s="2">
        <v>0</v>
      </c>
      <c r="N30" s="2">
        <v>0</v>
      </c>
      <c r="O30" s="2">
        <v>555.96905660377365</v>
      </c>
      <c r="P30" s="2">
        <v>648.63056603773589</v>
      </c>
      <c r="Q30" s="2"/>
      <c r="R30" s="12" t="s">
        <v>737</v>
      </c>
    </row>
    <row r="31" spans="1:18" x14ac:dyDescent="0.25">
      <c r="A31" s="12" t="str">
        <f t="shared" si="1"/>
        <v>29827710</v>
      </c>
      <c r="B31" s="12" t="str">
        <f t="shared" si="0"/>
        <v>29827 - SHO ARTHRS SRG RT8TR CUF RPR8</v>
      </c>
      <c r="C31" s="12">
        <f t="shared" si="2"/>
        <v>8</v>
      </c>
      <c r="D31" s="5">
        <v>29827</v>
      </c>
      <c r="E31" s="5" t="s">
        <v>276</v>
      </c>
      <c r="F31" s="13">
        <v>710</v>
      </c>
      <c r="G31" s="12" t="s">
        <v>588</v>
      </c>
      <c r="H31" s="2">
        <v>873.61981132075471</v>
      </c>
      <c r="I31" s="2">
        <f t="shared" si="3"/>
        <v>297.03073584905655</v>
      </c>
      <c r="L31" s="2">
        <v>0</v>
      </c>
      <c r="M31" s="2">
        <v>0</v>
      </c>
      <c r="N31" s="2">
        <v>0</v>
      </c>
      <c r="O31" s="2">
        <v>524.17188679245282</v>
      </c>
      <c r="P31" s="2">
        <v>611.53386792452829</v>
      </c>
      <c r="Q31" s="2"/>
      <c r="R31" s="12" t="s">
        <v>737</v>
      </c>
    </row>
    <row r="32" spans="1:18" x14ac:dyDescent="0.25">
      <c r="A32" s="12" t="str">
        <f t="shared" si="1"/>
        <v>29827C1713</v>
      </c>
      <c r="B32" s="12" t="str">
        <f t="shared" si="0"/>
        <v>29827 - SHO ARTHRS SRG RT8TR CUF RPR9</v>
      </c>
      <c r="C32" s="12">
        <f t="shared" si="2"/>
        <v>9</v>
      </c>
      <c r="D32" s="5">
        <v>29827</v>
      </c>
      <c r="E32" s="5" t="s">
        <v>276</v>
      </c>
      <c r="F32" s="13" t="s">
        <v>603</v>
      </c>
      <c r="G32" s="12" t="s">
        <v>745</v>
      </c>
      <c r="H32" s="2">
        <v>3738.28</v>
      </c>
      <c r="I32" s="2">
        <f t="shared" si="3"/>
        <v>1271.0152</v>
      </c>
      <c r="L32" s="2">
        <v>0</v>
      </c>
      <c r="M32" s="2">
        <v>0</v>
      </c>
      <c r="N32" s="2">
        <v>0</v>
      </c>
      <c r="O32" s="2">
        <v>1532.2673076923077</v>
      </c>
      <c r="P32" s="2">
        <v>1787.6451923076922</v>
      </c>
      <c r="Q32" s="2"/>
      <c r="R32" s="12" t="s">
        <v>737</v>
      </c>
    </row>
    <row r="33" spans="1:18" x14ac:dyDescent="0.25">
      <c r="A33" s="12" t="str">
        <f t="shared" si="1"/>
        <v>29827J0690</v>
      </c>
      <c r="B33" s="12" t="str">
        <f t="shared" si="0"/>
        <v>29827 - SHO ARTHRS SRG RT8TR CUF RPR10</v>
      </c>
      <c r="C33" s="12">
        <f t="shared" si="2"/>
        <v>10</v>
      </c>
      <c r="D33" s="5">
        <v>29827</v>
      </c>
      <c r="E33" s="5" t="s">
        <v>276</v>
      </c>
      <c r="F33" s="13" t="s">
        <v>604</v>
      </c>
      <c r="G33" s="12" t="s">
        <v>605</v>
      </c>
      <c r="H33" s="2">
        <v>116.76470588235294</v>
      </c>
      <c r="I33" s="2">
        <f t="shared" si="3"/>
        <v>39.699999999999996</v>
      </c>
      <c r="L33" s="2">
        <v>0</v>
      </c>
      <c r="M33" s="2">
        <v>0</v>
      </c>
      <c r="N33" s="2">
        <v>0</v>
      </c>
      <c r="O33" s="2">
        <v>70.058823529411768</v>
      </c>
      <c r="P33" s="2">
        <v>81.735294117647058</v>
      </c>
      <c r="Q33" s="2"/>
      <c r="R33" s="12" t="s">
        <v>737</v>
      </c>
    </row>
    <row r="34" spans="1:18" x14ac:dyDescent="0.25">
      <c r="A34" s="12" t="str">
        <f t="shared" si="1"/>
        <v>29827J1100</v>
      </c>
      <c r="B34" s="12" t="str">
        <f t="shared" si="0"/>
        <v>29827 - SHO ARTHRS SRG RT8TR CUF RPR11</v>
      </c>
      <c r="C34" s="12">
        <f t="shared" si="2"/>
        <v>11</v>
      </c>
      <c r="D34" s="5">
        <v>29827</v>
      </c>
      <c r="E34" s="5" t="s">
        <v>276</v>
      </c>
      <c r="F34" s="13" t="s">
        <v>590</v>
      </c>
      <c r="G34" s="12" t="s">
        <v>591</v>
      </c>
      <c r="H34" s="2">
        <v>30</v>
      </c>
      <c r="I34" s="2">
        <f t="shared" si="3"/>
        <v>10.199999999999999</v>
      </c>
      <c r="L34" s="2">
        <v>0</v>
      </c>
      <c r="M34" s="2">
        <v>0</v>
      </c>
      <c r="N34" s="2">
        <v>0</v>
      </c>
      <c r="O34" s="2">
        <v>18</v>
      </c>
      <c r="P34" s="2">
        <v>21</v>
      </c>
      <c r="Q34" s="2"/>
      <c r="R34" s="12" t="s">
        <v>737</v>
      </c>
    </row>
    <row r="35" spans="1:18" x14ac:dyDescent="0.25">
      <c r="A35" s="12" t="str">
        <f t="shared" si="1"/>
        <v>29827J2250</v>
      </c>
      <c r="B35" s="12" t="str">
        <f t="shared" si="0"/>
        <v>29827 - SHO ARTHRS SRG RT8TR CUF RPR12</v>
      </c>
      <c r="C35" s="12">
        <f t="shared" si="2"/>
        <v>12</v>
      </c>
      <c r="D35" s="5">
        <v>29827</v>
      </c>
      <c r="E35" s="5" t="s">
        <v>276</v>
      </c>
      <c r="F35" s="13" t="s">
        <v>606</v>
      </c>
      <c r="G35" s="12" t="s">
        <v>607</v>
      </c>
      <c r="H35" s="2">
        <v>44.571428571428569</v>
      </c>
      <c r="I35" s="2">
        <f t="shared" si="3"/>
        <v>15.154285714285713</v>
      </c>
      <c r="L35" s="2">
        <v>0</v>
      </c>
      <c r="M35" s="2">
        <v>0</v>
      </c>
      <c r="N35" s="2">
        <v>0</v>
      </c>
      <c r="O35" s="2">
        <v>26.74285714285714</v>
      </c>
      <c r="P35" s="2">
        <v>31.199999999999996</v>
      </c>
      <c r="Q35" s="2"/>
      <c r="R35" s="12" t="s">
        <v>737</v>
      </c>
    </row>
    <row r="36" spans="1:18" x14ac:dyDescent="0.25">
      <c r="A36" s="12" t="str">
        <f t="shared" si="1"/>
        <v>29827J2405</v>
      </c>
      <c r="B36" s="12" t="str">
        <f t="shared" si="0"/>
        <v>29827 - SHO ARTHRS SRG RT8TR CUF RPR13</v>
      </c>
      <c r="C36" s="12">
        <f t="shared" si="2"/>
        <v>13</v>
      </c>
      <c r="D36" s="5">
        <v>29827</v>
      </c>
      <c r="E36" s="5" t="s">
        <v>276</v>
      </c>
      <c r="F36" s="13" t="s">
        <v>608</v>
      </c>
      <c r="G36" s="12" t="s">
        <v>609</v>
      </c>
      <c r="H36" s="2">
        <v>74</v>
      </c>
      <c r="I36" s="2">
        <f t="shared" si="3"/>
        <v>25.159999999999997</v>
      </c>
      <c r="L36" s="2">
        <v>0</v>
      </c>
      <c r="M36" s="2">
        <v>0</v>
      </c>
      <c r="N36" s="2">
        <v>0</v>
      </c>
      <c r="O36" s="2">
        <v>44.4</v>
      </c>
      <c r="P36" s="2">
        <v>51.8</v>
      </c>
      <c r="Q36" s="2"/>
      <c r="R36" s="12" t="s">
        <v>737</v>
      </c>
    </row>
    <row r="37" spans="1:18" x14ac:dyDescent="0.25">
      <c r="A37" s="12" t="str">
        <f t="shared" si="1"/>
        <v>29827J7120</v>
      </c>
      <c r="B37" s="12" t="str">
        <f t="shared" si="0"/>
        <v>29827 - SHO ARTHRS SRG RT8TR CUF RPR14</v>
      </c>
      <c r="C37" s="12">
        <f t="shared" si="2"/>
        <v>14</v>
      </c>
      <c r="D37" s="5">
        <v>29827</v>
      </c>
      <c r="E37" s="5" t="s">
        <v>276</v>
      </c>
      <c r="F37" s="13" t="s">
        <v>596</v>
      </c>
      <c r="G37" s="12" t="s">
        <v>597</v>
      </c>
      <c r="H37" s="2">
        <v>197.42307692307693</v>
      </c>
      <c r="I37" s="2">
        <f t="shared" si="3"/>
        <v>67.123846153846145</v>
      </c>
      <c r="L37" s="2">
        <v>0</v>
      </c>
      <c r="M37" s="2">
        <v>0</v>
      </c>
      <c r="N37" s="2">
        <v>0</v>
      </c>
      <c r="O37" s="2">
        <v>118.45384615384616</v>
      </c>
      <c r="P37" s="2">
        <v>138.19615384615383</v>
      </c>
      <c r="Q37" s="2"/>
      <c r="R37" s="12" t="s">
        <v>737</v>
      </c>
    </row>
    <row r="38" spans="1:18" x14ac:dyDescent="0.25">
      <c r="A38" s="12" t="str">
        <f t="shared" si="1"/>
        <v>2984829848</v>
      </c>
      <c r="B38" s="12" t="str">
        <f t="shared" si="0"/>
        <v>29848 - WRIST ENDOSCOPY/SURGERY1</v>
      </c>
      <c r="C38" s="12">
        <f t="shared" si="2"/>
        <v>1</v>
      </c>
      <c r="D38" s="5" t="s">
        <v>20</v>
      </c>
      <c r="E38" s="5" t="s">
        <v>21</v>
      </c>
      <c r="F38" s="13">
        <v>29848</v>
      </c>
      <c r="G38" s="12" t="s">
        <v>21</v>
      </c>
      <c r="H38" s="2">
        <v>1842</v>
      </c>
      <c r="I38" s="2">
        <f t="shared" si="3"/>
        <v>626.28</v>
      </c>
      <c r="L38" s="2">
        <v>1323</v>
      </c>
      <c r="M38" s="2">
        <v>1323</v>
      </c>
      <c r="N38" s="2">
        <v>1323</v>
      </c>
      <c r="O38" s="2">
        <v>1758.9442622950819</v>
      </c>
      <c r="P38" s="2">
        <v>2052.1016393442624</v>
      </c>
      <c r="Q38" s="2"/>
      <c r="R38" s="12" t="s">
        <v>737</v>
      </c>
    </row>
    <row r="39" spans="1:18" x14ac:dyDescent="0.25">
      <c r="A39" s="12" t="str">
        <f t="shared" si="1"/>
        <v>29848250</v>
      </c>
      <c r="B39" s="12" t="str">
        <f t="shared" si="0"/>
        <v>29848 - WRIST ENDOSCOPY/SURGERY2</v>
      </c>
      <c r="C39" s="12">
        <f t="shared" si="2"/>
        <v>2</v>
      </c>
      <c r="D39" s="5" t="s">
        <v>20</v>
      </c>
      <c r="E39" s="5" t="s">
        <v>21</v>
      </c>
      <c r="F39" s="13">
        <v>250</v>
      </c>
      <c r="G39" s="12" t="s">
        <v>584</v>
      </c>
      <c r="H39" s="2">
        <v>54.7</v>
      </c>
      <c r="I39" s="2">
        <f t="shared" si="3"/>
        <v>18.597999999999999</v>
      </c>
      <c r="L39" s="2">
        <v>0</v>
      </c>
      <c r="M39" s="2">
        <v>0</v>
      </c>
      <c r="N39" s="2">
        <v>0</v>
      </c>
      <c r="O39" s="2">
        <v>32.82</v>
      </c>
      <c r="P39" s="2">
        <v>38.29</v>
      </c>
      <c r="Q39" s="2"/>
      <c r="R39" s="12" t="s">
        <v>737</v>
      </c>
    </row>
    <row r="40" spans="1:18" x14ac:dyDescent="0.25">
      <c r="A40" s="12" t="str">
        <f t="shared" si="1"/>
        <v>29848270</v>
      </c>
      <c r="B40" s="12" t="str">
        <f t="shared" si="0"/>
        <v>29848 - WRIST ENDOSCOPY/SURGERY3</v>
      </c>
      <c r="C40" s="12">
        <f t="shared" si="2"/>
        <v>3</v>
      </c>
      <c r="D40" s="5" t="s">
        <v>20</v>
      </c>
      <c r="E40" s="5" t="s">
        <v>21</v>
      </c>
      <c r="F40" s="13">
        <v>270</v>
      </c>
      <c r="G40" s="12" t="s">
        <v>585</v>
      </c>
      <c r="H40" s="2">
        <v>464.09934426229529</v>
      </c>
      <c r="I40" s="2">
        <f t="shared" si="3"/>
        <v>157.79377704918039</v>
      </c>
      <c r="L40" s="2">
        <v>0</v>
      </c>
      <c r="M40" s="2">
        <v>0</v>
      </c>
      <c r="N40" s="2">
        <v>0</v>
      </c>
      <c r="O40" s="2">
        <v>278.45960655737719</v>
      </c>
      <c r="P40" s="2">
        <v>324.86954098360667</v>
      </c>
      <c r="Q40" s="2"/>
      <c r="R40" s="12" t="s">
        <v>737</v>
      </c>
    </row>
    <row r="41" spans="1:18" x14ac:dyDescent="0.25">
      <c r="A41" s="12" t="str">
        <f t="shared" si="1"/>
        <v>29848272</v>
      </c>
      <c r="B41" s="12" t="str">
        <f t="shared" si="0"/>
        <v>29848 - WRIST ENDOSCOPY/SURGERY4</v>
      </c>
      <c r="C41" s="12">
        <f t="shared" si="2"/>
        <v>4</v>
      </c>
      <c r="D41" s="5" t="s">
        <v>20</v>
      </c>
      <c r="E41" s="5" t="s">
        <v>21</v>
      </c>
      <c r="F41" s="13">
        <v>272</v>
      </c>
      <c r="G41" s="12" t="s">
        <v>586</v>
      </c>
      <c r="H41" s="2">
        <v>801.72229508196779</v>
      </c>
      <c r="I41" s="2">
        <f t="shared" si="3"/>
        <v>272.58558032786902</v>
      </c>
      <c r="L41" s="2">
        <v>0</v>
      </c>
      <c r="M41" s="2">
        <v>0</v>
      </c>
      <c r="N41" s="2">
        <v>0</v>
      </c>
      <c r="O41" s="2">
        <v>481.03337704918067</v>
      </c>
      <c r="P41" s="2">
        <v>561.20560655737745</v>
      </c>
      <c r="Q41" s="2"/>
      <c r="R41" s="12" t="s">
        <v>737</v>
      </c>
    </row>
    <row r="42" spans="1:18" x14ac:dyDescent="0.25">
      <c r="A42" s="12" t="str">
        <f t="shared" si="1"/>
        <v>29848370</v>
      </c>
      <c r="B42" s="12" t="str">
        <f t="shared" si="0"/>
        <v>29848 - WRIST ENDOSCOPY/SURGERY5</v>
      </c>
      <c r="C42" s="12">
        <f t="shared" si="2"/>
        <v>5</v>
      </c>
      <c r="D42" s="5" t="s">
        <v>20</v>
      </c>
      <c r="E42" s="5" t="s">
        <v>21</v>
      </c>
      <c r="F42" s="13">
        <v>370</v>
      </c>
      <c r="G42" s="12" t="s">
        <v>587</v>
      </c>
      <c r="H42" s="2">
        <v>551.78983050847467</v>
      </c>
      <c r="I42" s="2">
        <f t="shared" si="3"/>
        <v>187.60854237288137</v>
      </c>
      <c r="L42" s="2">
        <v>0</v>
      </c>
      <c r="M42" s="2">
        <v>0</v>
      </c>
      <c r="N42" s="2">
        <v>0</v>
      </c>
      <c r="O42" s="2">
        <v>331.07389830508481</v>
      </c>
      <c r="P42" s="2">
        <v>386.25288135593223</v>
      </c>
      <c r="Q42" s="2"/>
      <c r="R42" s="12" t="s">
        <v>737</v>
      </c>
    </row>
    <row r="43" spans="1:18" x14ac:dyDescent="0.25">
      <c r="A43" s="12" t="str">
        <f t="shared" si="1"/>
        <v>29848710</v>
      </c>
      <c r="B43" s="12" t="str">
        <f t="shared" si="0"/>
        <v>29848 - WRIST ENDOSCOPY/SURGERY6</v>
      </c>
      <c r="C43" s="12">
        <f t="shared" si="2"/>
        <v>6</v>
      </c>
      <c r="D43" s="5" t="s">
        <v>20</v>
      </c>
      <c r="E43" s="5" t="s">
        <v>21</v>
      </c>
      <c r="F43" s="13">
        <v>710</v>
      </c>
      <c r="G43" s="12" t="s">
        <v>588</v>
      </c>
      <c r="H43" s="2">
        <v>683.65677966101703</v>
      </c>
      <c r="I43" s="2">
        <f t="shared" si="3"/>
        <v>232.44330508474576</v>
      </c>
      <c r="L43" s="2">
        <v>0</v>
      </c>
      <c r="M43" s="2">
        <v>0</v>
      </c>
      <c r="N43" s="2">
        <v>0</v>
      </c>
      <c r="O43" s="2">
        <v>410.19406779661023</v>
      </c>
      <c r="P43" s="2">
        <v>478.55974576271188</v>
      </c>
      <c r="Q43" s="2"/>
      <c r="R43" s="12" t="s">
        <v>737</v>
      </c>
    </row>
    <row r="44" spans="1:18" x14ac:dyDescent="0.25">
      <c r="A44" s="12" t="str">
        <f t="shared" si="1"/>
        <v>29848J0690</v>
      </c>
      <c r="B44" s="12" t="str">
        <f t="shared" si="0"/>
        <v>29848 - WRIST ENDOSCOPY/SURGERY7</v>
      </c>
      <c r="C44" s="12">
        <f t="shared" si="2"/>
        <v>7</v>
      </c>
      <c r="D44" s="5" t="s">
        <v>20</v>
      </c>
      <c r="E44" s="5" t="s">
        <v>21</v>
      </c>
      <c r="F44" s="13" t="s">
        <v>604</v>
      </c>
      <c r="G44" s="12" t="s">
        <v>605</v>
      </c>
      <c r="H44" s="2">
        <v>224.61403508771929</v>
      </c>
      <c r="I44" s="2">
        <f t="shared" si="3"/>
        <v>76.368771929824547</v>
      </c>
      <c r="L44" s="2">
        <v>0</v>
      </c>
      <c r="M44" s="2">
        <v>0</v>
      </c>
      <c r="N44" s="2">
        <v>0</v>
      </c>
      <c r="O44" s="2">
        <v>134.76842105263157</v>
      </c>
      <c r="P44" s="2">
        <v>157.22982456140349</v>
      </c>
      <c r="Q44" s="2"/>
      <c r="R44" s="12" t="s">
        <v>737</v>
      </c>
    </row>
    <row r="45" spans="1:18" x14ac:dyDescent="0.25">
      <c r="A45" s="12" t="str">
        <f t="shared" si="1"/>
        <v>29848J1100</v>
      </c>
      <c r="B45" s="12" t="str">
        <f t="shared" si="0"/>
        <v>29848 - WRIST ENDOSCOPY/SURGERY8</v>
      </c>
      <c r="C45" s="12">
        <f t="shared" si="2"/>
        <v>8</v>
      </c>
      <c r="D45" s="5" t="s">
        <v>20</v>
      </c>
      <c r="E45" s="5" t="s">
        <v>21</v>
      </c>
      <c r="F45" s="13" t="s">
        <v>590</v>
      </c>
      <c r="G45" s="12" t="s">
        <v>591</v>
      </c>
      <c r="H45" s="2">
        <v>30</v>
      </c>
      <c r="I45" s="2">
        <f t="shared" si="3"/>
        <v>10.199999999999999</v>
      </c>
      <c r="L45" s="2">
        <v>0</v>
      </c>
      <c r="M45" s="2">
        <v>0</v>
      </c>
      <c r="N45" s="2">
        <v>0</v>
      </c>
      <c r="O45" s="2">
        <v>18</v>
      </c>
      <c r="P45" s="2">
        <v>21</v>
      </c>
      <c r="Q45" s="2"/>
      <c r="R45" s="12" t="s">
        <v>737</v>
      </c>
    </row>
    <row r="46" spans="1:18" x14ac:dyDescent="0.25">
      <c r="A46" s="12" t="str">
        <f t="shared" si="1"/>
        <v>29848J2250</v>
      </c>
      <c r="B46" s="12" t="str">
        <f t="shared" si="0"/>
        <v>29848 - WRIST ENDOSCOPY/SURGERY9</v>
      </c>
      <c r="C46" s="12">
        <f t="shared" si="2"/>
        <v>9</v>
      </c>
      <c r="D46" s="5" t="s">
        <v>20</v>
      </c>
      <c r="E46" s="5" t="s">
        <v>21</v>
      </c>
      <c r="F46" s="13" t="s">
        <v>606</v>
      </c>
      <c r="G46" s="12" t="s">
        <v>607</v>
      </c>
      <c r="H46" s="2">
        <v>43.584905660377359</v>
      </c>
      <c r="I46" s="2">
        <f t="shared" si="3"/>
        <v>14.8188679245283</v>
      </c>
      <c r="L46" s="2">
        <v>0</v>
      </c>
      <c r="M46" s="2">
        <v>0</v>
      </c>
      <c r="N46" s="2">
        <v>0</v>
      </c>
      <c r="O46" s="2">
        <v>26.150943396226413</v>
      </c>
      <c r="P46" s="2">
        <v>30.509433962264151</v>
      </c>
      <c r="Q46" s="2"/>
      <c r="R46" s="12" t="s">
        <v>737</v>
      </c>
    </row>
    <row r="47" spans="1:18" x14ac:dyDescent="0.25">
      <c r="A47" s="12" t="str">
        <f t="shared" si="1"/>
        <v>29848J2704</v>
      </c>
      <c r="B47" s="12" t="str">
        <f t="shared" si="0"/>
        <v>29848 - WRIST ENDOSCOPY/SURGERY10</v>
      </c>
      <c r="C47" s="12">
        <f t="shared" si="2"/>
        <v>10</v>
      </c>
      <c r="D47" s="5" t="s">
        <v>20</v>
      </c>
      <c r="E47" s="5" t="s">
        <v>21</v>
      </c>
      <c r="F47" s="13" t="s">
        <v>592</v>
      </c>
      <c r="G47" s="12" t="s">
        <v>593</v>
      </c>
      <c r="H47" s="2">
        <v>96</v>
      </c>
      <c r="I47" s="2">
        <f t="shared" si="3"/>
        <v>32.64</v>
      </c>
      <c r="L47" s="2">
        <v>0</v>
      </c>
      <c r="M47" s="2">
        <v>0</v>
      </c>
      <c r="N47" s="2">
        <v>0</v>
      </c>
      <c r="O47" s="2">
        <v>57.599999999999994</v>
      </c>
      <c r="P47" s="2">
        <v>67.199999999999989</v>
      </c>
      <c r="Q47" s="2"/>
      <c r="R47" s="12" t="s">
        <v>737</v>
      </c>
    </row>
    <row r="48" spans="1:18" x14ac:dyDescent="0.25">
      <c r="A48" s="12" t="str">
        <f t="shared" si="1"/>
        <v>29848J3010</v>
      </c>
      <c r="B48" s="12" t="str">
        <f t="shared" si="0"/>
        <v>29848 - WRIST ENDOSCOPY/SURGERY11</v>
      </c>
      <c r="C48" s="12">
        <f t="shared" si="2"/>
        <v>11</v>
      </c>
      <c r="D48" s="5" t="s">
        <v>20</v>
      </c>
      <c r="E48" s="5" t="s">
        <v>21</v>
      </c>
      <c r="F48" s="13" t="s">
        <v>594</v>
      </c>
      <c r="G48" s="12" t="s">
        <v>595</v>
      </c>
      <c r="H48" s="2">
        <v>49.96551724137931</v>
      </c>
      <c r="I48" s="2">
        <f t="shared" si="3"/>
        <v>16.988275862068964</v>
      </c>
      <c r="L48" s="2">
        <v>0</v>
      </c>
      <c r="M48" s="2">
        <v>0</v>
      </c>
      <c r="N48" s="2">
        <v>0</v>
      </c>
      <c r="O48" s="2">
        <v>29.979310344827585</v>
      </c>
      <c r="P48" s="2">
        <v>34.975862068965512</v>
      </c>
      <c r="Q48" s="2"/>
      <c r="R48" s="12" t="s">
        <v>737</v>
      </c>
    </row>
    <row r="49" spans="1:18" x14ac:dyDescent="0.25">
      <c r="A49" s="12" t="str">
        <f t="shared" si="1"/>
        <v>29848J7120</v>
      </c>
      <c r="B49" s="12" t="str">
        <f t="shared" si="0"/>
        <v>29848 - WRIST ENDOSCOPY/SURGERY12</v>
      </c>
      <c r="C49" s="12">
        <f t="shared" si="2"/>
        <v>12</v>
      </c>
      <c r="D49" s="5" t="s">
        <v>20</v>
      </c>
      <c r="E49" s="5" t="s">
        <v>21</v>
      </c>
      <c r="F49" s="13" t="s">
        <v>596</v>
      </c>
      <c r="G49" s="12" t="s">
        <v>597</v>
      </c>
      <c r="H49" s="2">
        <v>177</v>
      </c>
      <c r="I49" s="2">
        <f t="shared" si="3"/>
        <v>60.179999999999993</v>
      </c>
      <c r="L49" s="2">
        <v>0</v>
      </c>
      <c r="M49" s="2">
        <v>0</v>
      </c>
      <c r="N49" s="2">
        <v>0</v>
      </c>
      <c r="O49" s="2">
        <v>106.2</v>
      </c>
      <c r="P49" s="2">
        <v>123.89999999999999</v>
      </c>
      <c r="Q49" s="2"/>
      <c r="R49" s="12" t="s">
        <v>737</v>
      </c>
    </row>
    <row r="50" spans="1:18" x14ac:dyDescent="0.25">
      <c r="A50" s="12" t="str">
        <f t="shared" si="1"/>
        <v>2987329873</v>
      </c>
      <c r="B50" s="12" t="str">
        <f t="shared" si="0"/>
        <v>29873 - KNEE ARTHROSCOPY/SURGERY (with lateral release)1</v>
      </c>
      <c r="C50" s="12">
        <f t="shared" si="2"/>
        <v>1</v>
      </c>
      <c r="D50" s="5">
        <v>29873</v>
      </c>
      <c r="E50" s="5" t="s">
        <v>277</v>
      </c>
      <c r="F50" s="13">
        <v>29873</v>
      </c>
      <c r="G50" s="12" t="s">
        <v>610</v>
      </c>
      <c r="H50" s="2">
        <v>3320</v>
      </c>
      <c r="I50" s="2">
        <f t="shared" si="3"/>
        <v>1128.8</v>
      </c>
      <c r="L50" s="2">
        <v>2638</v>
      </c>
      <c r="M50" s="2">
        <v>2638</v>
      </c>
      <c r="N50" s="2">
        <v>2638</v>
      </c>
      <c r="O50" s="2">
        <v>1846.7409230769231</v>
      </c>
      <c r="P50" s="2">
        <v>2154.5310769230769</v>
      </c>
      <c r="Q50" s="2"/>
      <c r="R50" s="12" t="s">
        <v>737</v>
      </c>
    </row>
    <row r="51" spans="1:18" x14ac:dyDescent="0.25">
      <c r="A51" s="12" t="str">
        <f t="shared" si="1"/>
        <v>29873250</v>
      </c>
      <c r="B51" s="12" t="str">
        <f t="shared" si="0"/>
        <v>29873 - KNEE ARTHROSCOPY/SURGERY (with lateral release)2</v>
      </c>
      <c r="C51" s="12">
        <f t="shared" si="2"/>
        <v>2</v>
      </c>
      <c r="D51" s="5">
        <v>29873</v>
      </c>
      <c r="E51" s="5" t="s">
        <v>277</v>
      </c>
      <c r="F51" s="13">
        <v>250</v>
      </c>
      <c r="G51" s="12" t="s">
        <v>584</v>
      </c>
      <c r="H51" s="2">
        <v>52.333333333333336</v>
      </c>
      <c r="I51" s="2">
        <f t="shared" si="3"/>
        <v>17.793333333333333</v>
      </c>
      <c r="L51" s="2">
        <v>0</v>
      </c>
      <c r="M51" s="2">
        <v>0</v>
      </c>
      <c r="N51" s="2">
        <v>0</v>
      </c>
      <c r="O51" s="2">
        <v>31.4</v>
      </c>
      <c r="P51" s="2">
        <v>36.633333333333333</v>
      </c>
      <c r="Q51" s="2"/>
      <c r="R51" s="12" t="s">
        <v>737</v>
      </c>
    </row>
    <row r="52" spans="1:18" x14ac:dyDescent="0.25">
      <c r="A52" s="12" t="str">
        <f t="shared" si="1"/>
        <v>29873270</v>
      </c>
      <c r="B52" s="12" t="str">
        <f t="shared" si="0"/>
        <v>29873 - KNEE ARTHROSCOPY/SURGERY (with lateral release)3</v>
      </c>
      <c r="C52" s="12">
        <f t="shared" si="2"/>
        <v>3</v>
      </c>
      <c r="D52" s="5">
        <v>29873</v>
      </c>
      <c r="E52" s="5" t="s">
        <v>277</v>
      </c>
      <c r="F52" s="13">
        <v>270</v>
      </c>
      <c r="G52" s="12" t="s">
        <v>585</v>
      </c>
      <c r="H52" s="2">
        <v>530.16999999999985</v>
      </c>
      <c r="I52" s="2">
        <f t="shared" si="3"/>
        <v>180.25779999999992</v>
      </c>
      <c r="L52" s="2">
        <v>0</v>
      </c>
      <c r="M52" s="2">
        <v>0</v>
      </c>
      <c r="N52" s="2">
        <v>0</v>
      </c>
      <c r="O52" s="2">
        <v>318.10199999999992</v>
      </c>
      <c r="P52" s="2">
        <v>371.11899999999986</v>
      </c>
      <c r="Q52" s="2"/>
      <c r="R52" s="12" t="s">
        <v>737</v>
      </c>
    </row>
    <row r="53" spans="1:18" x14ac:dyDescent="0.25">
      <c r="A53" s="12" t="str">
        <f t="shared" si="1"/>
        <v>29873272</v>
      </c>
      <c r="B53" s="12" t="str">
        <f t="shared" si="0"/>
        <v>29873 - KNEE ARTHROSCOPY/SURGERY (with lateral release)4</v>
      </c>
      <c r="C53" s="12">
        <f t="shared" si="2"/>
        <v>4</v>
      </c>
      <c r="D53" s="5">
        <v>29873</v>
      </c>
      <c r="E53" s="5" t="s">
        <v>277</v>
      </c>
      <c r="F53" s="13">
        <v>272</v>
      </c>
      <c r="G53" s="12" t="s">
        <v>586</v>
      </c>
      <c r="H53" s="2">
        <v>593.63076923076926</v>
      </c>
      <c r="I53" s="2">
        <f t="shared" si="3"/>
        <v>201.83446153846154</v>
      </c>
      <c r="L53" s="2">
        <v>0</v>
      </c>
      <c r="M53" s="2">
        <v>0</v>
      </c>
      <c r="N53" s="2">
        <v>0</v>
      </c>
      <c r="O53" s="2">
        <v>356.17846153846153</v>
      </c>
      <c r="P53" s="2">
        <v>415.54153846153844</v>
      </c>
      <c r="Q53" s="2"/>
      <c r="R53" s="12" t="s">
        <v>737</v>
      </c>
    </row>
    <row r="54" spans="1:18" x14ac:dyDescent="0.25">
      <c r="A54" s="12" t="str">
        <f t="shared" si="1"/>
        <v>29873370</v>
      </c>
      <c r="B54" s="12" t="str">
        <f t="shared" si="0"/>
        <v>29873 - KNEE ARTHROSCOPY/SURGERY (with lateral release)5</v>
      </c>
      <c r="C54" s="12">
        <f t="shared" si="2"/>
        <v>5</v>
      </c>
      <c r="D54" s="5">
        <v>29873</v>
      </c>
      <c r="E54" s="5" t="s">
        <v>277</v>
      </c>
      <c r="F54" s="13">
        <v>370</v>
      </c>
      <c r="G54" s="12" t="s">
        <v>587</v>
      </c>
      <c r="H54" s="2">
        <v>557.53076923076935</v>
      </c>
      <c r="I54" s="2">
        <f t="shared" si="3"/>
        <v>189.56046153846157</v>
      </c>
      <c r="L54" s="2">
        <v>0</v>
      </c>
      <c r="M54" s="2">
        <v>0</v>
      </c>
      <c r="N54" s="2">
        <v>0</v>
      </c>
      <c r="O54" s="2">
        <v>334.51846153846162</v>
      </c>
      <c r="P54" s="2">
        <v>390.27153846153851</v>
      </c>
      <c r="Q54" s="2"/>
      <c r="R54" s="12" t="s">
        <v>737</v>
      </c>
    </row>
    <row r="55" spans="1:18" x14ac:dyDescent="0.25">
      <c r="A55" s="12" t="str">
        <f t="shared" si="1"/>
        <v>29873710</v>
      </c>
      <c r="B55" s="12" t="str">
        <f t="shared" si="0"/>
        <v>29873 - KNEE ARTHROSCOPY/SURGERY (with lateral release)6</v>
      </c>
      <c r="C55" s="12">
        <f t="shared" si="2"/>
        <v>6</v>
      </c>
      <c r="D55" s="5">
        <v>29873</v>
      </c>
      <c r="E55" s="5" t="s">
        <v>277</v>
      </c>
      <c r="F55" s="13">
        <v>710</v>
      </c>
      <c r="G55" s="12" t="s">
        <v>588</v>
      </c>
      <c r="H55" s="2">
        <v>779.01923076923083</v>
      </c>
      <c r="I55" s="2">
        <f t="shared" si="3"/>
        <v>264.86653846153848</v>
      </c>
      <c r="L55" s="2">
        <v>0</v>
      </c>
      <c r="M55" s="2">
        <v>0</v>
      </c>
      <c r="N55" s="2">
        <v>0</v>
      </c>
      <c r="O55" s="2">
        <v>467.4115384615385</v>
      </c>
      <c r="P55" s="2">
        <v>545.31346153846152</v>
      </c>
      <c r="Q55" s="2"/>
      <c r="R55" s="12" t="s">
        <v>737</v>
      </c>
    </row>
    <row r="56" spans="1:18" x14ac:dyDescent="0.25">
      <c r="A56" s="12" t="str">
        <f t="shared" si="1"/>
        <v>29873J0690</v>
      </c>
      <c r="B56" s="12" t="str">
        <f t="shared" si="0"/>
        <v>29873 - KNEE ARTHROSCOPY/SURGERY (with lateral release)7</v>
      </c>
      <c r="C56" s="12">
        <f t="shared" si="2"/>
        <v>7</v>
      </c>
      <c r="D56" s="5">
        <v>29873</v>
      </c>
      <c r="E56" s="5" t="s">
        <v>277</v>
      </c>
      <c r="F56" s="13" t="s">
        <v>604</v>
      </c>
      <c r="G56" s="12" t="s">
        <v>605</v>
      </c>
      <c r="H56" s="2">
        <v>116.07692307692308</v>
      </c>
      <c r="I56" s="2">
        <f t="shared" si="3"/>
        <v>39.466153846153844</v>
      </c>
      <c r="L56" s="2">
        <v>0</v>
      </c>
      <c r="M56" s="2">
        <v>0</v>
      </c>
      <c r="N56" s="2">
        <v>0</v>
      </c>
      <c r="O56" s="2">
        <v>69.646153846153851</v>
      </c>
      <c r="P56" s="2">
        <v>81.253846153846155</v>
      </c>
      <c r="Q56" s="2"/>
      <c r="R56" s="12" t="s">
        <v>737</v>
      </c>
    </row>
    <row r="57" spans="1:18" x14ac:dyDescent="0.25">
      <c r="A57" s="12" t="str">
        <f t="shared" si="1"/>
        <v>29873J1100</v>
      </c>
      <c r="B57" s="12" t="str">
        <f t="shared" si="0"/>
        <v>29873 - KNEE ARTHROSCOPY/SURGERY (with lateral release)8</v>
      </c>
      <c r="C57" s="12">
        <f t="shared" si="2"/>
        <v>8</v>
      </c>
      <c r="D57" s="5">
        <v>29873</v>
      </c>
      <c r="E57" s="5" t="s">
        <v>277</v>
      </c>
      <c r="F57" s="13" t="s">
        <v>590</v>
      </c>
      <c r="G57" s="12" t="s">
        <v>591</v>
      </c>
      <c r="H57" s="2">
        <v>30</v>
      </c>
      <c r="I57" s="2">
        <f t="shared" si="3"/>
        <v>10.199999999999999</v>
      </c>
      <c r="L57" s="2">
        <v>0</v>
      </c>
      <c r="M57" s="2">
        <v>0</v>
      </c>
      <c r="N57" s="2">
        <v>0</v>
      </c>
      <c r="O57" s="2">
        <v>18</v>
      </c>
      <c r="P57" s="2">
        <v>21</v>
      </c>
      <c r="Q57" s="2"/>
      <c r="R57" s="12" t="s">
        <v>737</v>
      </c>
    </row>
    <row r="58" spans="1:18" x14ac:dyDescent="0.25">
      <c r="A58" s="12" t="str">
        <f t="shared" si="1"/>
        <v>29873J1885</v>
      </c>
      <c r="B58" s="12" t="str">
        <f t="shared" si="0"/>
        <v>29873 - KNEE ARTHROSCOPY/SURGERY (with lateral release)9</v>
      </c>
      <c r="C58" s="12">
        <f t="shared" si="2"/>
        <v>9</v>
      </c>
      <c r="D58" s="5">
        <v>29873</v>
      </c>
      <c r="E58" s="5" t="s">
        <v>277</v>
      </c>
      <c r="F58" s="13" t="s">
        <v>611</v>
      </c>
      <c r="G58" s="12" t="s">
        <v>612</v>
      </c>
      <c r="H58" s="2">
        <v>51</v>
      </c>
      <c r="I58" s="2">
        <f t="shared" si="3"/>
        <v>17.34</v>
      </c>
      <c r="L58" s="2">
        <v>0</v>
      </c>
      <c r="M58" s="2">
        <v>0</v>
      </c>
      <c r="N58" s="2">
        <v>0</v>
      </c>
      <c r="O58" s="2">
        <v>30.599999999999998</v>
      </c>
      <c r="P58" s="2">
        <v>35.699999999999996</v>
      </c>
      <c r="Q58" s="2"/>
      <c r="R58" s="12" t="s">
        <v>737</v>
      </c>
    </row>
    <row r="59" spans="1:18" x14ac:dyDescent="0.25">
      <c r="A59" s="12" t="str">
        <f t="shared" si="1"/>
        <v>29873J2250</v>
      </c>
      <c r="B59" s="12" t="str">
        <f t="shared" si="0"/>
        <v>29873 - KNEE ARTHROSCOPY/SURGERY (with lateral release)10</v>
      </c>
      <c r="C59" s="12">
        <f t="shared" si="2"/>
        <v>10</v>
      </c>
      <c r="D59" s="5">
        <v>29873</v>
      </c>
      <c r="E59" s="5" t="s">
        <v>277</v>
      </c>
      <c r="F59" s="13" t="s">
        <v>606</v>
      </c>
      <c r="G59" s="12" t="s">
        <v>607</v>
      </c>
      <c r="H59" s="2">
        <v>42</v>
      </c>
      <c r="I59" s="2">
        <f t="shared" si="3"/>
        <v>14.28</v>
      </c>
      <c r="L59" s="2">
        <v>0</v>
      </c>
      <c r="M59" s="2">
        <v>0</v>
      </c>
      <c r="N59" s="2">
        <v>0</v>
      </c>
      <c r="O59" s="2">
        <v>25.2</v>
      </c>
      <c r="P59" s="2">
        <v>29.4</v>
      </c>
      <c r="Q59" s="2"/>
      <c r="R59" s="12" t="s">
        <v>737</v>
      </c>
    </row>
    <row r="60" spans="1:18" x14ac:dyDescent="0.25">
      <c r="A60" s="12" t="str">
        <f t="shared" si="1"/>
        <v>29873J2405</v>
      </c>
      <c r="B60" s="12" t="str">
        <f t="shared" si="0"/>
        <v>29873 - KNEE ARTHROSCOPY/SURGERY (with lateral release)11</v>
      </c>
      <c r="C60" s="12">
        <f t="shared" si="2"/>
        <v>11</v>
      </c>
      <c r="D60" s="5">
        <v>29873</v>
      </c>
      <c r="E60" s="5" t="s">
        <v>277</v>
      </c>
      <c r="F60" s="13" t="s">
        <v>608</v>
      </c>
      <c r="G60" s="12" t="s">
        <v>609</v>
      </c>
      <c r="H60" s="2">
        <v>74</v>
      </c>
      <c r="I60" s="2">
        <f t="shared" si="3"/>
        <v>25.159999999999997</v>
      </c>
      <c r="L60" s="2">
        <v>0</v>
      </c>
      <c r="M60" s="2">
        <v>0</v>
      </c>
      <c r="N60" s="2">
        <v>0</v>
      </c>
      <c r="O60" s="2">
        <v>44.4</v>
      </c>
      <c r="P60" s="2">
        <v>51.8</v>
      </c>
      <c r="Q60" s="2"/>
      <c r="R60" s="12" t="s">
        <v>737</v>
      </c>
    </row>
    <row r="61" spans="1:18" x14ac:dyDescent="0.25">
      <c r="A61" s="12" t="str">
        <f t="shared" si="1"/>
        <v>29873J2704</v>
      </c>
      <c r="B61" s="12" t="str">
        <f t="shared" si="0"/>
        <v>29873 - KNEE ARTHROSCOPY/SURGERY (with lateral release)12</v>
      </c>
      <c r="C61" s="12">
        <f t="shared" si="2"/>
        <v>12</v>
      </c>
      <c r="D61" s="5">
        <v>29873</v>
      </c>
      <c r="E61" s="5" t="s">
        <v>277</v>
      </c>
      <c r="F61" s="13" t="s">
        <v>592</v>
      </c>
      <c r="G61" s="12" t="s">
        <v>593</v>
      </c>
      <c r="H61" s="2">
        <v>60.307692307692307</v>
      </c>
      <c r="I61" s="2">
        <f t="shared" si="3"/>
        <v>20.504615384615381</v>
      </c>
      <c r="L61" s="2">
        <v>0</v>
      </c>
      <c r="M61" s="2">
        <v>0</v>
      </c>
      <c r="N61" s="2">
        <v>0</v>
      </c>
      <c r="O61" s="2">
        <v>36.184615384615384</v>
      </c>
      <c r="P61" s="2">
        <v>42.215384615384615</v>
      </c>
      <c r="Q61" s="2"/>
      <c r="R61" s="12" t="s">
        <v>737</v>
      </c>
    </row>
    <row r="62" spans="1:18" x14ac:dyDescent="0.25">
      <c r="A62" s="12" t="str">
        <f t="shared" si="1"/>
        <v>29873J3010</v>
      </c>
      <c r="B62" s="12" t="str">
        <f t="shared" si="0"/>
        <v>29873 - KNEE ARTHROSCOPY/SURGERY (with lateral release)13</v>
      </c>
      <c r="C62" s="12">
        <f t="shared" si="2"/>
        <v>13</v>
      </c>
      <c r="D62" s="5">
        <v>29873</v>
      </c>
      <c r="E62" s="5" t="s">
        <v>277</v>
      </c>
      <c r="F62" s="13" t="s">
        <v>594</v>
      </c>
      <c r="G62" s="12" t="s">
        <v>595</v>
      </c>
      <c r="H62" s="2">
        <v>42</v>
      </c>
      <c r="I62" s="2">
        <f t="shared" si="3"/>
        <v>14.28</v>
      </c>
      <c r="L62" s="2">
        <v>0</v>
      </c>
      <c r="M62" s="2">
        <v>0</v>
      </c>
      <c r="N62" s="2">
        <v>0</v>
      </c>
      <c r="O62" s="2">
        <v>25.2</v>
      </c>
      <c r="P62" s="2">
        <v>29.4</v>
      </c>
      <c r="Q62" s="2"/>
      <c r="R62" s="12" t="s">
        <v>737</v>
      </c>
    </row>
    <row r="63" spans="1:18" x14ac:dyDescent="0.25">
      <c r="A63" s="12" t="str">
        <f t="shared" si="1"/>
        <v>2988029880</v>
      </c>
      <c r="B63" s="12" t="str">
        <f t="shared" si="0"/>
        <v>29880 - KNEE ARTHROSCOPY/SURGERY (with meniscectomy, medial and lateral)1</v>
      </c>
      <c r="C63" s="12">
        <f t="shared" si="2"/>
        <v>1</v>
      </c>
      <c r="D63" s="5" t="s">
        <v>24</v>
      </c>
      <c r="E63" s="5" t="s">
        <v>278</v>
      </c>
      <c r="F63" s="5" t="s">
        <v>24</v>
      </c>
      <c r="G63" s="5" t="s">
        <v>610</v>
      </c>
      <c r="H63" s="2">
        <v>3410</v>
      </c>
      <c r="I63" s="2">
        <f t="shared" si="3"/>
        <v>1159.3999999999999</v>
      </c>
      <c r="L63" s="2">
        <v>2671</v>
      </c>
      <c r="M63" s="2">
        <v>2671</v>
      </c>
      <c r="N63" s="2">
        <v>2671</v>
      </c>
      <c r="O63" s="2">
        <v>2034.9865882352931</v>
      </c>
      <c r="P63" s="2">
        <v>2374.151019607842</v>
      </c>
      <c r="Q63" s="2"/>
      <c r="R63" s="12" t="s">
        <v>737</v>
      </c>
    </row>
    <row r="64" spans="1:18" x14ac:dyDescent="0.25">
      <c r="A64" s="12" t="str">
        <f t="shared" si="1"/>
        <v>29880250</v>
      </c>
      <c r="B64" s="12" t="str">
        <f t="shared" si="0"/>
        <v>29880 - KNEE ARTHROSCOPY/SURGERY (with meniscectomy, medial and lateral)2</v>
      </c>
      <c r="C64" s="12">
        <f t="shared" si="2"/>
        <v>2</v>
      </c>
      <c r="D64" s="5" t="s">
        <v>24</v>
      </c>
      <c r="E64" s="5" t="s">
        <v>278</v>
      </c>
      <c r="F64" s="13">
        <v>250</v>
      </c>
      <c r="G64" s="12" t="s">
        <v>584</v>
      </c>
      <c r="H64" s="2">
        <v>56.228571428571428</v>
      </c>
      <c r="I64" s="2">
        <f t="shared" si="3"/>
        <v>19.117714285714285</v>
      </c>
      <c r="L64" s="2">
        <v>0</v>
      </c>
      <c r="M64" s="2">
        <v>0</v>
      </c>
      <c r="N64" s="2">
        <v>0</v>
      </c>
      <c r="O64" s="2">
        <v>33.737142857142857</v>
      </c>
      <c r="P64" s="2">
        <v>39.36</v>
      </c>
      <c r="Q64" s="2"/>
      <c r="R64" s="12" t="s">
        <v>737</v>
      </c>
    </row>
    <row r="65" spans="1:18" x14ac:dyDescent="0.25">
      <c r="A65" s="12" t="str">
        <f t="shared" si="1"/>
        <v>29880270</v>
      </c>
      <c r="B65" s="12" t="str">
        <f t="shared" si="0"/>
        <v>29880 - KNEE ARTHROSCOPY/SURGERY (with meniscectomy, medial and lateral)3</v>
      </c>
      <c r="C65" s="12">
        <f t="shared" si="2"/>
        <v>3</v>
      </c>
      <c r="D65" s="5" t="s">
        <v>24</v>
      </c>
      <c r="E65" s="5" t="s">
        <v>278</v>
      </c>
      <c r="F65" s="13">
        <v>270</v>
      </c>
      <c r="G65" s="12" t="s">
        <v>585</v>
      </c>
      <c r="H65" s="2">
        <v>521.97313725490187</v>
      </c>
      <c r="I65" s="2">
        <f t="shared" si="3"/>
        <v>177.47086666666661</v>
      </c>
      <c r="L65" s="2">
        <v>0</v>
      </c>
      <c r="M65" s="2">
        <v>0</v>
      </c>
      <c r="N65" s="2">
        <v>0</v>
      </c>
      <c r="O65" s="2">
        <v>313.18388235294111</v>
      </c>
      <c r="P65" s="2">
        <v>365.38119607843129</v>
      </c>
      <c r="Q65" s="2"/>
      <c r="R65" s="12" t="s">
        <v>737</v>
      </c>
    </row>
    <row r="66" spans="1:18" x14ac:dyDescent="0.25">
      <c r="A66" s="12" t="str">
        <f t="shared" si="1"/>
        <v>29880272</v>
      </c>
      <c r="B66" s="12" t="str">
        <f t="shared" si="0"/>
        <v>29880 - KNEE ARTHROSCOPY/SURGERY (with meniscectomy, medial and lateral)4</v>
      </c>
      <c r="C66" s="12">
        <f t="shared" si="2"/>
        <v>4</v>
      </c>
      <c r="D66" s="5" t="s">
        <v>24</v>
      </c>
      <c r="E66" s="5" t="s">
        <v>278</v>
      </c>
      <c r="F66" s="13">
        <v>272</v>
      </c>
      <c r="G66" s="12" t="s">
        <v>582</v>
      </c>
      <c r="H66" s="2">
        <v>518.67843137254874</v>
      </c>
      <c r="I66" s="2">
        <f t="shared" si="3"/>
        <v>176.35066666666657</v>
      </c>
      <c r="L66" s="2">
        <v>0</v>
      </c>
      <c r="M66" s="2">
        <v>0</v>
      </c>
      <c r="N66" s="2">
        <v>0</v>
      </c>
      <c r="O66" s="2">
        <v>311.20705882352922</v>
      </c>
      <c r="P66" s="2">
        <v>363.07490196078408</v>
      </c>
      <c r="Q66" s="2"/>
      <c r="R66" s="12" t="s">
        <v>737</v>
      </c>
    </row>
    <row r="67" spans="1:18" x14ac:dyDescent="0.25">
      <c r="A67" s="12" t="str">
        <f t="shared" si="1"/>
        <v>29880370</v>
      </c>
      <c r="B67" s="12" t="str">
        <f t="shared" ref="B67:B130" si="4">D67&amp;" - "&amp;E67&amp;C67</f>
        <v>29880 - KNEE ARTHROSCOPY/SURGERY (with meniscectomy, medial and lateral)5</v>
      </c>
      <c r="C67" s="12">
        <f t="shared" si="2"/>
        <v>5</v>
      </c>
      <c r="D67" s="5" t="s">
        <v>24</v>
      </c>
      <c r="E67" s="5" t="s">
        <v>278</v>
      </c>
      <c r="F67" s="13">
        <v>370</v>
      </c>
      <c r="G67" s="12" t="s">
        <v>587</v>
      </c>
      <c r="H67" s="2">
        <v>603.87843137254913</v>
      </c>
      <c r="I67" s="2">
        <f t="shared" si="3"/>
        <v>205.31866666666667</v>
      </c>
      <c r="L67" s="2">
        <v>0</v>
      </c>
      <c r="M67" s="2">
        <v>0</v>
      </c>
      <c r="N67" s="2">
        <v>0</v>
      </c>
      <c r="O67" s="2">
        <v>362.32705882352946</v>
      </c>
      <c r="P67" s="2">
        <v>422.71490196078435</v>
      </c>
      <c r="Q67" s="2"/>
      <c r="R67" s="12" t="s">
        <v>737</v>
      </c>
    </row>
    <row r="68" spans="1:18" x14ac:dyDescent="0.25">
      <c r="A68" s="12" t="str">
        <f t="shared" ref="A68:A131" si="5">D68&amp;F68</f>
        <v>29880710</v>
      </c>
      <c r="B68" s="12" t="str">
        <f t="shared" si="4"/>
        <v>29880 - KNEE ARTHROSCOPY/SURGERY (with meniscectomy, medial and lateral)6</v>
      </c>
      <c r="C68" s="12">
        <f t="shared" ref="C68:C131" si="6">IF(D68=D67,1+C67,1)</f>
        <v>6</v>
      </c>
      <c r="D68" s="5" t="s">
        <v>24</v>
      </c>
      <c r="E68" s="5" t="s">
        <v>278</v>
      </c>
      <c r="F68" s="13">
        <v>710</v>
      </c>
      <c r="G68" s="12" t="s">
        <v>588</v>
      </c>
      <c r="H68" s="2">
        <v>730.53235294117655</v>
      </c>
      <c r="I68" s="2">
        <f t="shared" ref="I68:I131" si="7">H68*(1-0.66)</f>
        <v>248.381</v>
      </c>
      <c r="L68" s="2">
        <v>0</v>
      </c>
      <c r="M68" s="2">
        <v>0</v>
      </c>
      <c r="N68" s="2">
        <v>0</v>
      </c>
      <c r="O68" s="2">
        <v>438.31941176470593</v>
      </c>
      <c r="P68" s="2">
        <v>511.37264705882353</v>
      </c>
      <c r="Q68" s="2"/>
      <c r="R68" s="12" t="s">
        <v>737</v>
      </c>
    </row>
    <row r="69" spans="1:18" x14ac:dyDescent="0.25">
      <c r="A69" s="12" t="str">
        <f t="shared" si="5"/>
        <v>29880J0690</v>
      </c>
      <c r="B69" s="12" t="str">
        <f t="shared" si="4"/>
        <v>29880 - KNEE ARTHROSCOPY/SURGERY (with meniscectomy, medial and lateral)7</v>
      </c>
      <c r="C69" s="12">
        <f t="shared" si="6"/>
        <v>7</v>
      </c>
      <c r="D69" s="5" t="s">
        <v>24</v>
      </c>
      <c r="E69" s="5" t="s">
        <v>278</v>
      </c>
      <c r="F69" s="13" t="s">
        <v>604</v>
      </c>
      <c r="G69" s="12" t="s">
        <v>605</v>
      </c>
      <c r="H69" s="2">
        <v>127.06382978723404</v>
      </c>
      <c r="I69" s="2">
        <f t="shared" si="7"/>
        <v>43.201702127659573</v>
      </c>
      <c r="L69" s="2">
        <v>0</v>
      </c>
      <c r="M69" s="2">
        <v>0</v>
      </c>
      <c r="N69" s="2">
        <v>0</v>
      </c>
      <c r="O69" s="2">
        <v>76.238297872340425</v>
      </c>
      <c r="P69" s="2">
        <v>88.944680851063822</v>
      </c>
      <c r="Q69" s="2"/>
      <c r="R69" s="12" t="s">
        <v>737</v>
      </c>
    </row>
    <row r="70" spans="1:18" x14ac:dyDescent="0.25">
      <c r="A70" s="12" t="str">
        <f t="shared" si="5"/>
        <v>29880J1100</v>
      </c>
      <c r="B70" s="12" t="str">
        <f t="shared" si="4"/>
        <v>29880 - KNEE ARTHROSCOPY/SURGERY (with meniscectomy, medial and lateral)8</v>
      </c>
      <c r="C70" s="12">
        <f t="shared" si="6"/>
        <v>8</v>
      </c>
      <c r="D70" s="5" t="s">
        <v>24</v>
      </c>
      <c r="E70" s="5" t="s">
        <v>278</v>
      </c>
      <c r="F70" s="13" t="s">
        <v>590</v>
      </c>
      <c r="G70" s="12" t="s">
        <v>591</v>
      </c>
      <c r="H70" s="2">
        <v>30</v>
      </c>
      <c r="I70" s="2">
        <f t="shared" si="7"/>
        <v>10.199999999999999</v>
      </c>
      <c r="L70" s="2">
        <v>0</v>
      </c>
      <c r="M70" s="2">
        <v>0</v>
      </c>
      <c r="N70" s="2">
        <v>0</v>
      </c>
      <c r="O70" s="2">
        <v>18</v>
      </c>
      <c r="P70" s="2">
        <v>21</v>
      </c>
      <c r="Q70" s="2"/>
      <c r="R70" s="12" t="s">
        <v>737</v>
      </c>
    </row>
    <row r="71" spans="1:18" x14ac:dyDescent="0.25">
      <c r="A71" s="12" t="str">
        <f t="shared" si="5"/>
        <v>29880J2405</v>
      </c>
      <c r="B71" s="12" t="str">
        <f t="shared" si="4"/>
        <v>29880 - KNEE ARTHROSCOPY/SURGERY (with meniscectomy, medial and lateral)9</v>
      </c>
      <c r="C71" s="12">
        <f t="shared" si="6"/>
        <v>9</v>
      </c>
      <c r="D71" s="5" t="s">
        <v>24</v>
      </c>
      <c r="E71" s="5" t="s">
        <v>278</v>
      </c>
      <c r="F71" s="13" t="s">
        <v>608</v>
      </c>
      <c r="G71" s="12" t="s">
        <v>609</v>
      </c>
      <c r="H71" s="2">
        <v>78.352941176470594</v>
      </c>
      <c r="I71" s="2">
        <f t="shared" si="7"/>
        <v>26.64</v>
      </c>
      <c r="L71" s="2">
        <v>0</v>
      </c>
      <c r="M71" s="2">
        <v>0</v>
      </c>
      <c r="N71" s="2">
        <v>0</v>
      </c>
      <c r="O71" s="2">
        <v>47.011764705882356</v>
      </c>
      <c r="P71" s="2">
        <v>54.847058823529416</v>
      </c>
      <c r="Q71" s="2"/>
      <c r="R71" s="12" t="s">
        <v>737</v>
      </c>
    </row>
    <row r="72" spans="1:18" x14ac:dyDescent="0.25">
      <c r="A72" s="12" t="str">
        <f t="shared" si="5"/>
        <v>29880J2704</v>
      </c>
      <c r="B72" s="12" t="str">
        <f t="shared" si="4"/>
        <v>29880 - KNEE ARTHROSCOPY/SURGERY (with meniscectomy, medial and lateral)10</v>
      </c>
      <c r="C72" s="12">
        <f t="shared" si="6"/>
        <v>10</v>
      </c>
      <c r="D72" s="5" t="s">
        <v>24</v>
      </c>
      <c r="E72" s="5" t="s">
        <v>278</v>
      </c>
      <c r="F72" s="13" t="s">
        <v>592</v>
      </c>
      <c r="G72" s="12" t="s">
        <v>593</v>
      </c>
      <c r="H72" s="2">
        <v>58.96078431372549</v>
      </c>
      <c r="I72" s="2">
        <f t="shared" si="7"/>
        <v>20.046666666666663</v>
      </c>
      <c r="L72" s="2">
        <v>0</v>
      </c>
      <c r="M72" s="2">
        <v>0</v>
      </c>
      <c r="N72" s="2">
        <v>0</v>
      </c>
      <c r="O72" s="2">
        <v>35.376470588235293</v>
      </c>
      <c r="P72" s="2">
        <v>41.272549019607844</v>
      </c>
      <c r="Q72" s="2"/>
      <c r="R72" s="12" t="s">
        <v>737</v>
      </c>
    </row>
    <row r="73" spans="1:18" x14ac:dyDescent="0.25">
      <c r="A73" s="12" t="str">
        <f t="shared" si="5"/>
        <v>29880J3010</v>
      </c>
      <c r="B73" s="12" t="str">
        <f t="shared" si="4"/>
        <v>29880 - KNEE ARTHROSCOPY/SURGERY (with meniscectomy, medial and lateral)11</v>
      </c>
      <c r="C73" s="12">
        <f t="shared" si="6"/>
        <v>11</v>
      </c>
      <c r="D73" s="5" t="s">
        <v>24</v>
      </c>
      <c r="E73" s="5" t="s">
        <v>278</v>
      </c>
      <c r="F73" s="13" t="s">
        <v>594</v>
      </c>
      <c r="G73" s="12" t="s">
        <v>595</v>
      </c>
      <c r="H73" s="2">
        <v>46.2</v>
      </c>
      <c r="I73" s="2">
        <f t="shared" si="7"/>
        <v>15.708</v>
      </c>
      <c r="L73" s="2">
        <v>0</v>
      </c>
      <c r="M73" s="2">
        <v>0</v>
      </c>
      <c r="N73" s="2">
        <v>0</v>
      </c>
      <c r="O73" s="2">
        <v>27.720000000000002</v>
      </c>
      <c r="P73" s="2">
        <v>32.340000000000003</v>
      </c>
      <c r="Q73" s="2"/>
      <c r="R73" s="12" t="s">
        <v>737</v>
      </c>
    </row>
    <row r="74" spans="1:18" x14ac:dyDescent="0.25">
      <c r="A74" s="12" t="str">
        <f t="shared" si="5"/>
        <v>29880J7120</v>
      </c>
      <c r="B74" s="12" t="str">
        <f t="shared" si="4"/>
        <v>29880 - KNEE ARTHROSCOPY/SURGERY (with meniscectomy, medial and lateral)12</v>
      </c>
      <c r="C74" s="12">
        <f t="shared" si="6"/>
        <v>12</v>
      </c>
      <c r="D74" s="5" t="s">
        <v>24</v>
      </c>
      <c r="E74" s="5" t="s">
        <v>278</v>
      </c>
      <c r="F74" s="13" t="s">
        <v>596</v>
      </c>
      <c r="G74" s="12" t="s">
        <v>597</v>
      </c>
      <c r="H74" s="2">
        <v>177</v>
      </c>
      <c r="I74" s="2">
        <f t="shared" si="7"/>
        <v>60.179999999999993</v>
      </c>
      <c r="L74" s="2">
        <v>0</v>
      </c>
      <c r="M74" s="2">
        <v>0</v>
      </c>
      <c r="N74" s="2">
        <v>0</v>
      </c>
      <c r="O74" s="2">
        <v>106.2</v>
      </c>
      <c r="P74" s="2">
        <v>123.89999999999999</v>
      </c>
      <c r="Q74" s="2"/>
      <c r="R74" s="12" t="s">
        <v>737</v>
      </c>
    </row>
    <row r="75" spans="1:18" x14ac:dyDescent="0.25">
      <c r="A75" s="12" t="str">
        <f t="shared" si="5"/>
        <v>2987529875</v>
      </c>
      <c r="B75" s="12" t="str">
        <f t="shared" si="4"/>
        <v>29875 - KNEE ARTHROSCOPY/SURGERY (synovectomy, limited)1</v>
      </c>
      <c r="C75" s="12">
        <f t="shared" si="6"/>
        <v>1</v>
      </c>
      <c r="D75" s="5" t="s">
        <v>22</v>
      </c>
      <c r="E75" s="5" t="s">
        <v>279</v>
      </c>
      <c r="F75" s="5" t="s">
        <v>22</v>
      </c>
      <c r="G75" s="5" t="s">
        <v>610</v>
      </c>
      <c r="H75" s="2">
        <v>2146</v>
      </c>
      <c r="I75" s="2">
        <f t="shared" si="7"/>
        <v>729.64</v>
      </c>
      <c r="L75" s="2">
        <v>2671</v>
      </c>
      <c r="M75" s="2">
        <v>2671</v>
      </c>
      <c r="N75" s="2">
        <v>2671</v>
      </c>
      <c r="O75" s="2">
        <v>2020.2529999999997</v>
      </c>
      <c r="P75" s="2">
        <v>2356.9618333333328</v>
      </c>
      <c r="Q75" s="2"/>
      <c r="R75" s="12" t="s">
        <v>737</v>
      </c>
    </row>
    <row r="76" spans="1:18" x14ac:dyDescent="0.25">
      <c r="A76" s="12" t="str">
        <f t="shared" si="5"/>
        <v>29875270</v>
      </c>
      <c r="B76" s="12" t="str">
        <f t="shared" si="4"/>
        <v>29875 - KNEE ARTHROSCOPY/SURGERY (synovectomy, limited)2</v>
      </c>
      <c r="C76" s="12">
        <f t="shared" si="6"/>
        <v>2</v>
      </c>
      <c r="D76" s="5" t="s">
        <v>22</v>
      </c>
      <c r="E76" s="5" t="s">
        <v>279</v>
      </c>
      <c r="F76" s="13">
        <v>270</v>
      </c>
      <c r="G76" s="12" t="s">
        <v>585</v>
      </c>
      <c r="H76" s="2">
        <v>493.90583333333325</v>
      </c>
      <c r="I76" s="2">
        <f t="shared" si="7"/>
        <v>167.92798333333329</v>
      </c>
      <c r="L76" s="2">
        <v>0</v>
      </c>
      <c r="M76" s="2">
        <v>0</v>
      </c>
      <c r="N76" s="2">
        <v>0</v>
      </c>
      <c r="O76" s="2">
        <v>296.34349999999995</v>
      </c>
      <c r="P76" s="2">
        <v>345.73408333333327</v>
      </c>
      <c r="Q76" s="2"/>
      <c r="R76" s="12" t="s">
        <v>737</v>
      </c>
    </row>
    <row r="77" spans="1:18" x14ac:dyDescent="0.25">
      <c r="A77" s="12" t="str">
        <f t="shared" si="5"/>
        <v>29875272</v>
      </c>
      <c r="B77" s="12" t="str">
        <f t="shared" si="4"/>
        <v>29875 - KNEE ARTHROSCOPY/SURGERY (synovectomy, limited)3</v>
      </c>
      <c r="C77" s="12">
        <f t="shared" si="6"/>
        <v>3</v>
      </c>
      <c r="D77" s="5" t="s">
        <v>22</v>
      </c>
      <c r="E77" s="5" t="s">
        <v>279</v>
      </c>
      <c r="F77" s="13">
        <v>272</v>
      </c>
      <c r="G77" s="12" t="s">
        <v>582</v>
      </c>
      <c r="H77" s="2">
        <v>501.04166666666674</v>
      </c>
      <c r="I77" s="2">
        <f t="shared" si="7"/>
        <v>170.35416666666669</v>
      </c>
      <c r="L77" s="2">
        <v>0</v>
      </c>
      <c r="M77" s="2">
        <v>0</v>
      </c>
      <c r="N77" s="2">
        <v>0</v>
      </c>
      <c r="O77" s="2">
        <v>300.62500000000006</v>
      </c>
      <c r="P77" s="2">
        <v>350.72916666666669</v>
      </c>
      <c r="Q77" s="2"/>
      <c r="R77" s="12" t="s">
        <v>737</v>
      </c>
    </row>
    <row r="78" spans="1:18" x14ac:dyDescent="0.25">
      <c r="A78" s="12" t="str">
        <f t="shared" si="5"/>
        <v>29875370</v>
      </c>
      <c r="B78" s="12" t="str">
        <f t="shared" si="4"/>
        <v>29875 - KNEE ARTHROSCOPY/SURGERY (synovectomy, limited)4</v>
      </c>
      <c r="C78" s="12">
        <f t="shared" si="6"/>
        <v>4</v>
      </c>
      <c r="D78" s="5" t="s">
        <v>22</v>
      </c>
      <c r="E78" s="5" t="s">
        <v>279</v>
      </c>
      <c r="F78" s="13">
        <v>370</v>
      </c>
      <c r="G78" s="12" t="s">
        <v>587</v>
      </c>
      <c r="H78" s="2">
        <v>560.72500000000002</v>
      </c>
      <c r="I78" s="2">
        <f t="shared" si="7"/>
        <v>190.6465</v>
      </c>
      <c r="L78" s="2">
        <v>0</v>
      </c>
      <c r="M78" s="2">
        <v>0</v>
      </c>
      <c r="N78" s="2">
        <v>0</v>
      </c>
      <c r="O78" s="2">
        <v>336.435</v>
      </c>
      <c r="P78" s="2">
        <v>392.50749999999999</v>
      </c>
      <c r="Q78" s="2"/>
      <c r="R78" s="12" t="s">
        <v>737</v>
      </c>
    </row>
    <row r="79" spans="1:18" x14ac:dyDescent="0.25">
      <c r="A79" s="12" t="str">
        <f t="shared" si="5"/>
        <v>29875710</v>
      </c>
      <c r="B79" s="12" t="str">
        <f t="shared" si="4"/>
        <v>29875 - KNEE ARTHROSCOPY/SURGERY (synovectomy, limited)5</v>
      </c>
      <c r="C79" s="12">
        <f t="shared" si="6"/>
        <v>5</v>
      </c>
      <c r="D79" s="5" t="s">
        <v>22</v>
      </c>
      <c r="E79" s="5" t="s">
        <v>279</v>
      </c>
      <c r="F79" s="13">
        <v>710</v>
      </c>
      <c r="G79" s="12" t="s">
        <v>588</v>
      </c>
      <c r="H79" s="2">
        <v>723.45</v>
      </c>
      <c r="I79" s="2">
        <f t="shared" si="7"/>
        <v>245.97299999999998</v>
      </c>
      <c r="L79" s="2">
        <v>0</v>
      </c>
      <c r="M79" s="2">
        <v>0</v>
      </c>
      <c r="N79" s="2">
        <v>0</v>
      </c>
      <c r="O79" s="2">
        <v>434.07</v>
      </c>
      <c r="P79" s="2">
        <v>506.41500000000002</v>
      </c>
      <c r="Q79" s="2"/>
      <c r="R79" s="12" t="s">
        <v>737</v>
      </c>
    </row>
    <row r="80" spans="1:18" x14ac:dyDescent="0.25">
      <c r="A80" s="12" t="str">
        <f t="shared" si="5"/>
        <v>29875J0690</v>
      </c>
      <c r="B80" s="12" t="str">
        <f t="shared" si="4"/>
        <v>29875 - KNEE ARTHROSCOPY/SURGERY (synovectomy, limited)6</v>
      </c>
      <c r="C80" s="12">
        <f t="shared" si="6"/>
        <v>6</v>
      </c>
      <c r="D80" s="5" t="s">
        <v>22</v>
      </c>
      <c r="E80" s="5" t="s">
        <v>279</v>
      </c>
      <c r="F80" s="13" t="s">
        <v>604</v>
      </c>
      <c r="G80" s="12" t="s">
        <v>605</v>
      </c>
      <c r="H80" s="2">
        <v>108.36363636363636</v>
      </c>
      <c r="I80" s="2">
        <f t="shared" si="7"/>
        <v>36.843636363636357</v>
      </c>
      <c r="L80" s="2">
        <v>0</v>
      </c>
      <c r="M80" s="2">
        <v>0</v>
      </c>
      <c r="N80" s="2">
        <v>0</v>
      </c>
      <c r="O80" s="2">
        <v>65.018181818181816</v>
      </c>
      <c r="P80" s="2">
        <v>75.854545454545445</v>
      </c>
      <c r="Q80" s="2"/>
      <c r="R80" s="12" t="s">
        <v>737</v>
      </c>
    </row>
    <row r="81" spans="1:18" x14ac:dyDescent="0.25">
      <c r="A81" s="12" t="str">
        <f t="shared" si="5"/>
        <v>29875J1100</v>
      </c>
      <c r="B81" s="12" t="str">
        <f t="shared" si="4"/>
        <v>29875 - KNEE ARTHROSCOPY/SURGERY (synovectomy, limited)7</v>
      </c>
      <c r="C81" s="12">
        <f t="shared" si="6"/>
        <v>7</v>
      </c>
      <c r="D81" s="5" t="s">
        <v>22</v>
      </c>
      <c r="E81" s="5" t="s">
        <v>279</v>
      </c>
      <c r="F81" s="13" t="s">
        <v>590</v>
      </c>
      <c r="G81" s="12" t="s">
        <v>591</v>
      </c>
      <c r="H81" s="2">
        <v>30</v>
      </c>
      <c r="I81" s="2">
        <f t="shared" si="7"/>
        <v>10.199999999999999</v>
      </c>
      <c r="L81" s="2">
        <v>0</v>
      </c>
      <c r="M81" s="2">
        <v>0</v>
      </c>
      <c r="N81" s="2">
        <v>0</v>
      </c>
      <c r="O81" s="2">
        <v>18</v>
      </c>
      <c r="P81" s="2">
        <v>21</v>
      </c>
      <c r="Q81" s="2"/>
      <c r="R81" s="12" t="s">
        <v>737</v>
      </c>
    </row>
    <row r="82" spans="1:18" x14ac:dyDescent="0.25">
      <c r="A82" s="12" t="str">
        <f t="shared" si="5"/>
        <v>29875J2405</v>
      </c>
      <c r="B82" s="12" t="str">
        <f t="shared" si="4"/>
        <v>29875 - KNEE ARTHROSCOPY/SURGERY (synovectomy, limited)8</v>
      </c>
      <c r="C82" s="12">
        <f t="shared" si="6"/>
        <v>8</v>
      </c>
      <c r="D82" s="5" t="s">
        <v>22</v>
      </c>
      <c r="E82" s="5" t="s">
        <v>279</v>
      </c>
      <c r="F82" s="13" t="s">
        <v>608</v>
      </c>
      <c r="G82" s="12" t="s">
        <v>609</v>
      </c>
      <c r="H82" s="2">
        <v>80.166666666666671</v>
      </c>
      <c r="I82" s="2">
        <f t="shared" si="7"/>
        <v>27.256666666666664</v>
      </c>
      <c r="L82" s="2">
        <v>0</v>
      </c>
      <c r="M82" s="2">
        <v>0</v>
      </c>
      <c r="N82" s="2">
        <v>0</v>
      </c>
      <c r="O82" s="2">
        <v>48.1</v>
      </c>
      <c r="P82" s="2">
        <v>56.116666666666667</v>
      </c>
      <c r="Q82" s="2"/>
      <c r="R82" s="12" t="s">
        <v>737</v>
      </c>
    </row>
    <row r="83" spans="1:18" x14ac:dyDescent="0.25">
      <c r="A83" s="12" t="str">
        <f t="shared" si="5"/>
        <v>29875J2765</v>
      </c>
      <c r="B83" s="12" t="str">
        <f t="shared" si="4"/>
        <v>29875 - KNEE ARTHROSCOPY/SURGERY (synovectomy, limited)9</v>
      </c>
      <c r="C83" s="12">
        <f t="shared" si="6"/>
        <v>9</v>
      </c>
      <c r="D83" s="5" t="s">
        <v>22</v>
      </c>
      <c r="E83" s="5" t="s">
        <v>279</v>
      </c>
      <c r="F83" s="13" t="s">
        <v>613</v>
      </c>
      <c r="G83" s="12" t="s">
        <v>614</v>
      </c>
      <c r="H83" s="2">
        <v>38</v>
      </c>
      <c r="I83" s="2">
        <f t="shared" si="7"/>
        <v>12.919999999999998</v>
      </c>
      <c r="L83" s="2">
        <v>0</v>
      </c>
      <c r="M83" s="2">
        <v>0</v>
      </c>
      <c r="N83" s="2">
        <v>0</v>
      </c>
      <c r="O83" s="2">
        <v>22.8</v>
      </c>
      <c r="P83" s="2">
        <v>26.599999999999998</v>
      </c>
      <c r="Q83" s="2"/>
      <c r="R83" s="12" t="s">
        <v>737</v>
      </c>
    </row>
    <row r="84" spans="1:18" x14ac:dyDescent="0.25">
      <c r="A84" s="12" t="str">
        <f t="shared" si="5"/>
        <v>29875J3010</v>
      </c>
      <c r="B84" s="12" t="str">
        <f t="shared" si="4"/>
        <v>29875 - KNEE ARTHROSCOPY/SURGERY (synovectomy, limited)10</v>
      </c>
      <c r="C84" s="12">
        <f t="shared" si="6"/>
        <v>10</v>
      </c>
      <c r="D84" s="5" t="s">
        <v>22</v>
      </c>
      <c r="E84" s="5" t="s">
        <v>279</v>
      </c>
      <c r="F84" s="13" t="s">
        <v>594</v>
      </c>
      <c r="G84" s="12" t="s">
        <v>595</v>
      </c>
      <c r="H84" s="2">
        <v>42</v>
      </c>
      <c r="I84" s="2">
        <f t="shared" si="7"/>
        <v>14.28</v>
      </c>
      <c r="L84" s="2">
        <v>0</v>
      </c>
      <c r="M84" s="2">
        <v>0</v>
      </c>
      <c r="N84" s="2">
        <v>0</v>
      </c>
      <c r="O84" s="2">
        <v>25.2</v>
      </c>
      <c r="P84" s="2">
        <v>29.4</v>
      </c>
      <c r="Q84" s="2"/>
      <c r="R84" s="12" t="s">
        <v>737</v>
      </c>
    </row>
    <row r="85" spans="1:18" x14ac:dyDescent="0.25">
      <c r="A85" s="12" t="str">
        <f t="shared" si="5"/>
        <v>29875J7120</v>
      </c>
      <c r="B85" s="12" t="str">
        <f t="shared" si="4"/>
        <v>29875 - KNEE ARTHROSCOPY/SURGERY (synovectomy, limited)11</v>
      </c>
      <c r="C85" s="12">
        <f t="shared" si="6"/>
        <v>11</v>
      </c>
      <c r="D85" s="5" t="s">
        <v>22</v>
      </c>
      <c r="E85" s="5" t="s">
        <v>279</v>
      </c>
      <c r="F85" s="13" t="s">
        <v>596</v>
      </c>
      <c r="G85" s="12" t="s">
        <v>597</v>
      </c>
      <c r="H85" s="2">
        <v>177</v>
      </c>
      <c r="I85" s="2">
        <f t="shared" si="7"/>
        <v>60.179999999999993</v>
      </c>
      <c r="L85" s="2">
        <v>0</v>
      </c>
      <c r="M85" s="2">
        <v>0</v>
      </c>
      <c r="N85" s="2">
        <v>0</v>
      </c>
      <c r="O85" s="2">
        <v>106.2</v>
      </c>
      <c r="P85" s="2">
        <v>123.89999999999999</v>
      </c>
      <c r="Q85" s="2"/>
      <c r="R85" s="12" t="s">
        <v>737</v>
      </c>
    </row>
    <row r="86" spans="1:18" x14ac:dyDescent="0.25">
      <c r="A86" s="12" t="str">
        <f t="shared" si="5"/>
        <v>2987929879</v>
      </c>
      <c r="B86" s="12" t="str">
        <f t="shared" si="4"/>
        <v>29879 - KNEE ARTHROSCOPY/SURGERY (abrasion arthroplasty)1</v>
      </c>
      <c r="C86" s="12">
        <f t="shared" si="6"/>
        <v>1</v>
      </c>
      <c r="D86" s="5" t="s">
        <v>23</v>
      </c>
      <c r="E86" s="5" t="s">
        <v>280</v>
      </c>
      <c r="F86" s="13">
        <v>29879</v>
      </c>
      <c r="G86" s="12" t="s">
        <v>610</v>
      </c>
      <c r="H86" s="2">
        <v>3728.2077777777772</v>
      </c>
      <c r="I86" s="2">
        <f t="shared" si="7"/>
        <v>1267.590644444444</v>
      </c>
      <c r="L86" s="2">
        <v>2671</v>
      </c>
      <c r="M86" s="2">
        <v>2671</v>
      </c>
      <c r="N86" s="2">
        <v>2671</v>
      </c>
      <c r="O86" s="2">
        <v>2236.9246666666663</v>
      </c>
      <c r="P86" s="2">
        <v>2609.7454444444438</v>
      </c>
      <c r="Q86" s="2"/>
      <c r="R86" s="12" t="s">
        <v>737</v>
      </c>
    </row>
    <row r="87" spans="1:18" x14ac:dyDescent="0.25">
      <c r="A87" s="12" t="str">
        <f t="shared" si="5"/>
        <v>29879250</v>
      </c>
      <c r="B87" s="12" t="str">
        <f t="shared" si="4"/>
        <v>29879 - KNEE ARTHROSCOPY/SURGERY (abrasion arthroplasty)2</v>
      </c>
      <c r="C87" s="12">
        <f t="shared" si="6"/>
        <v>2</v>
      </c>
      <c r="D87" s="5" t="s">
        <v>23</v>
      </c>
      <c r="E87" s="5" t="s">
        <v>280</v>
      </c>
      <c r="F87" s="13">
        <v>250</v>
      </c>
      <c r="G87" s="12" t="s">
        <v>584</v>
      </c>
      <c r="H87" s="2">
        <v>48.466666666666669</v>
      </c>
      <c r="I87" s="2">
        <f t="shared" si="7"/>
        <v>16.478666666666665</v>
      </c>
      <c r="L87" s="2">
        <v>0</v>
      </c>
      <c r="M87" s="2">
        <v>0</v>
      </c>
      <c r="N87" s="2">
        <v>0</v>
      </c>
      <c r="O87" s="2">
        <v>29.08</v>
      </c>
      <c r="P87" s="2">
        <v>33.926666666666662</v>
      </c>
      <c r="Q87" s="2"/>
      <c r="R87" s="12" t="s">
        <v>737</v>
      </c>
    </row>
    <row r="88" spans="1:18" x14ac:dyDescent="0.25">
      <c r="A88" s="12" t="str">
        <f t="shared" si="5"/>
        <v>29879270</v>
      </c>
      <c r="B88" s="12" t="str">
        <f t="shared" si="4"/>
        <v>29879 - KNEE ARTHROSCOPY/SURGERY (abrasion arthroplasty)3</v>
      </c>
      <c r="C88" s="12">
        <f t="shared" si="6"/>
        <v>3</v>
      </c>
      <c r="D88" s="5" t="s">
        <v>23</v>
      </c>
      <c r="E88" s="5" t="s">
        <v>280</v>
      </c>
      <c r="F88" s="13">
        <v>270</v>
      </c>
      <c r="G88" s="12" t="s">
        <v>585</v>
      </c>
      <c r="H88" s="2">
        <v>517.86833333333311</v>
      </c>
      <c r="I88" s="2">
        <f t="shared" si="7"/>
        <v>176.07523333333324</v>
      </c>
      <c r="L88" s="2">
        <v>0</v>
      </c>
      <c r="M88" s="2">
        <v>0</v>
      </c>
      <c r="N88" s="2">
        <v>0</v>
      </c>
      <c r="O88" s="2">
        <v>310.72099999999983</v>
      </c>
      <c r="P88" s="2">
        <v>362.50783333333317</v>
      </c>
      <c r="Q88" s="2"/>
      <c r="R88" s="12" t="s">
        <v>737</v>
      </c>
    </row>
    <row r="89" spans="1:18" x14ac:dyDescent="0.25">
      <c r="A89" s="12" t="str">
        <f t="shared" si="5"/>
        <v>29879272</v>
      </c>
      <c r="B89" s="12" t="str">
        <f t="shared" si="4"/>
        <v>29879 - KNEE ARTHROSCOPY/SURGERY (abrasion arthroplasty)4</v>
      </c>
      <c r="C89" s="12">
        <f t="shared" si="6"/>
        <v>4</v>
      </c>
      <c r="D89" s="5" t="s">
        <v>23</v>
      </c>
      <c r="E89" s="5" t="s">
        <v>280</v>
      </c>
      <c r="F89" s="13">
        <v>272</v>
      </c>
      <c r="G89" s="12" t="s">
        <v>582</v>
      </c>
      <c r="H89" s="2">
        <v>571.92055555555567</v>
      </c>
      <c r="I89" s="2">
        <f t="shared" si="7"/>
        <v>194.45298888888891</v>
      </c>
      <c r="L89" s="2">
        <v>0</v>
      </c>
      <c r="M89" s="2">
        <v>0</v>
      </c>
      <c r="N89" s="2">
        <v>0</v>
      </c>
      <c r="O89" s="2">
        <v>343.15233333333339</v>
      </c>
      <c r="P89" s="2">
        <v>400.34438888888894</v>
      </c>
      <c r="Q89" s="2"/>
      <c r="R89" s="12" t="s">
        <v>737</v>
      </c>
    </row>
    <row r="90" spans="1:18" x14ac:dyDescent="0.25">
      <c r="A90" s="12" t="str">
        <f t="shared" si="5"/>
        <v>29879370</v>
      </c>
      <c r="B90" s="12" t="str">
        <f t="shared" si="4"/>
        <v>29879 - KNEE ARTHROSCOPY/SURGERY (abrasion arthroplasty)5</v>
      </c>
      <c r="C90" s="12">
        <f t="shared" si="6"/>
        <v>5</v>
      </c>
      <c r="D90" s="5" t="s">
        <v>23</v>
      </c>
      <c r="E90" s="5" t="s">
        <v>280</v>
      </c>
      <c r="F90" s="13">
        <v>370</v>
      </c>
      <c r="G90" s="12" t="s">
        <v>587</v>
      </c>
      <c r="H90" s="2">
        <v>731.43888888888898</v>
      </c>
      <c r="I90" s="2">
        <f t="shared" si="7"/>
        <v>248.68922222222224</v>
      </c>
      <c r="L90" s="2">
        <v>0</v>
      </c>
      <c r="M90" s="2">
        <v>0</v>
      </c>
      <c r="N90" s="2">
        <v>0</v>
      </c>
      <c r="O90" s="2">
        <v>438.8633333333334</v>
      </c>
      <c r="P90" s="2">
        <v>512.00722222222225</v>
      </c>
      <c r="Q90" s="2"/>
      <c r="R90" s="12" t="s">
        <v>737</v>
      </c>
    </row>
    <row r="91" spans="1:18" x14ac:dyDescent="0.25">
      <c r="A91" s="12" t="str">
        <f t="shared" si="5"/>
        <v>29879710</v>
      </c>
      <c r="B91" s="12" t="str">
        <f t="shared" si="4"/>
        <v>29879 - KNEE ARTHROSCOPY/SURGERY (abrasion arthroplasty)6</v>
      </c>
      <c r="C91" s="12">
        <f t="shared" si="6"/>
        <v>6</v>
      </c>
      <c r="D91" s="5" t="s">
        <v>23</v>
      </c>
      <c r="E91" s="5" t="s">
        <v>280</v>
      </c>
      <c r="F91" s="13">
        <v>710</v>
      </c>
      <c r="G91" s="12" t="s">
        <v>588</v>
      </c>
      <c r="H91" s="2">
        <v>743.51666666666665</v>
      </c>
      <c r="I91" s="2">
        <f t="shared" si="7"/>
        <v>252.79566666666665</v>
      </c>
      <c r="L91" s="2">
        <v>0</v>
      </c>
      <c r="M91" s="2">
        <v>0</v>
      </c>
      <c r="N91" s="2">
        <v>0</v>
      </c>
      <c r="O91" s="2">
        <v>446.10999999999996</v>
      </c>
      <c r="P91" s="2">
        <v>520.46166666666659</v>
      </c>
      <c r="Q91" s="2"/>
      <c r="R91" s="12" t="s">
        <v>737</v>
      </c>
    </row>
    <row r="92" spans="1:18" x14ac:dyDescent="0.25">
      <c r="A92" s="12" t="str">
        <f t="shared" si="5"/>
        <v>29879J0690</v>
      </c>
      <c r="B92" s="12" t="str">
        <f t="shared" si="4"/>
        <v>29879 - KNEE ARTHROSCOPY/SURGERY (abrasion arthroplasty)7</v>
      </c>
      <c r="C92" s="12">
        <f t="shared" si="6"/>
        <v>7</v>
      </c>
      <c r="D92" s="5" t="s">
        <v>23</v>
      </c>
      <c r="E92" s="5" t="s">
        <v>280</v>
      </c>
      <c r="F92" s="13" t="s">
        <v>604</v>
      </c>
      <c r="G92" s="12" t="s">
        <v>605</v>
      </c>
      <c r="H92" s="2">
        <v>166.92857142857142</v>
      </c>
      <c r="I92" s="2">
        <f t="shared" si="7"/>
        <v>56.755714285714276</v>
      </c>
      <c r="L92" s="2">
        <v>0</v>
      </c>
      <c r="M92" s="2">
        <v>0</v>
      </c>
      <c r="N92" s="2">
        <v>0</v>
      </c>
      <c r="O92" s="2">
        <v>100.15714285714284</v>
      </c>
      <c r="P92" s="2">
        <v>116.84999999999998</v>
      </c>
      <c r="Q92" s="2"/>
      <c r="R92" s="12" t="s">
        <v>737</v>
      </c>
    </row>
    <row r="93" spans="1:18" x14ac:dyDescent="0.25">
      <c r="A93" s="12" t="str">
        <f t="shared" si="5"/>
        <v>29879J1100</v>
      </c>
      <c r="B93" s="12" t="str">
        <f t="shared" si="4"/>
        <v>29879 - KNEE ARTHROSCOPY/SURGERY (abrasion arthroplasty)8</v>
      </c>
      <c r="C93" s="12">
        <f t="shared" si="6"/>
        <v>8</v>
      </c>
      <c r="D93" s="5" t="s">
        <v>23</v>
      </c>
      <c r="E93" s="5" t="s">
        <v>280</v>
      </c>
      <c r="F93" s="13" t="s">
        <v>590</v>
      </c>
      <c r="G93" s="12" t="s">
        <v>591</v>
      </c>
      <c r="H93" s="2">
        <v>30</v>
      </c>
      <c r="I93" s="2">
        <f t="shared" si="7"/>
        <v>10.199999999999999</v>
      </c>
      <c r="L93" s="2">
        <v>0</v>
      </c>
      <c r="M93" s="2">
        <v>0</v>
      </c>
      <c r="N93" s="2">
        <v>0</v>
      </c>
      <c r="O93" s="2">
        <v>18</v>
      </c>
      <c r="P93" s="2">
        <v>21</v>
      </c>
      <c r="Q93" s="2"/>
      <c r="R93" s="12" t="s">
        <v>737</v>
      </c>
    </row>
    <row r="94" spans="1:18" x14ac:dyDescent="0.25">
      <c r="A94" s="12" t="str">
        <f t="shared" si="5"/>
        <v>29879J2250</v>
      </c>
      <c r="B94" s="12" t="str">
        <f t="shared" si="4"/>
        <v>29879 - KNEE ARTHROSCOPY/SURGERY (abrasion arthroplasty)9</v>
      </c>
      <c r="C94" s="12">
        <f t="shared" si="6"/>
        <v>9</v>
      </c>
      <c r="D94" s="5" t="s">
        <v>23</v>
      </c>
      <c r="E94" s="5" t="s">
        <v>280</v>
      </c>
      <c r="F94" s="13" t="s">
        <v>606</v>
      </c>
      <c r="G94" s="12" t="s">
        <v>607</v>
      </c>
      <c r="H94" s="2">
        <v>42</v>
      </c>
      <c r="I94" s="2">
        <f t="shared" si="7"/>
        <v>14.28</v>
      </c>
      <c r="L94" s="2">
        <v>0</v>
      </c>
      <c r="M94" s="2">
        <v>0</v>
      </c>
      <c r="N94" s="2">
        <v>0</v>
      </c>
      <c r="O94" s="2">
        <v>25.2</v>
      </c>
      <c r="P94" s="2">
        <v>29.4</v>
      </c>
      <c r="Q94" s="2"/>
      <c r="R94" s="12" t="s">
        <v>737</v>
      </c>
    </row>
    <row r="95" spans="1:18" x14ac:dyDescent="0.25">
      <c r="A95" s="12" t="str">
        <f t="shared" si="5"/>
        <v>29879J2405</v>
      </c>
      <c r="B95" s="12" t="str">
        <f t="shared" si="4"/>
        <v>29879 - KNEE ARTHROSCOPY/SURGERY (abrasion arthroplasty)10</v>
      </c>
      <c r="C95" s="12">
        <f t="shared" si="6"/>
        <v>10</v>
      </c>
      <c r="D95" s="5" t="s">
        <v>23</v>
      </c>
      <c r="E95" s="5" t="s">
        <v>280</v>
      </c>
      <c r="F95" s="13" t="s">
        <v>608</v>
      </c>
      <c r="G95" s="12" t="s">
        <v>609</v>
      </c>
      <c r="H95" s="2">
        <v>74</v>
      </c>
      <c r="I95" s="2">
        <f t="shared" si="7"/>
        <v>25.159999999999997</v>
      </c>
      <c r="L95" s="2">
        <v>0</v>
      </c>
      <c r="M95" s="2">
        <v>0</v>
      </c>
      <c r="N95" s="2">
        <v>0</v>
      </c>
      <c r="O95" s="2">
        <v>44.4</v>
      </c>
      <c r="P95" s="2">
        <v>51.8</v>
      </c>
      <c r="Q95" s="2"/>
      <c r="R95" s="12" t="s">
        <v>737</v>
      </c>
    </row>
    <row r="96" spans="1:18" x14ac:dyDescent="0.25">
      <c r="A96" s="12" t="str">
        <f t="shared" si="5"/>
        <v>29879J2704</v>
      </c>
      <c r="B96" s="12" t="str">
        <f t="shared" si="4"/>
        <v>29879 - KNEE ARTHROSCOPY/SURGERY (abrasion arthroplasty)11</v>
      </c>
      <c r="C96" s="12">
        <f t="shared" si="6"/>
        <v>11</v>
      </c>
      <c r="D96" s="5" t="s">
        <v>23</v>
      </c>
      <c r="E96" s="5" t="s">
        <v>280</v>
      </c>
      <c r="F96" s="13" t="s">
        <v>592</v>
      </c>
      <c r="G96" s="12" t="s">
        <v>593</v>
      </c>
      <c r="H96" s="2">
        <v>56</v>
      </c>
      <c r="I96" s="2">
        <f t="shared" si="7"/>
        <v>19.04</v>
      </c>
      <c r="L96" s="2">
        <v>0</v>
      </c>
      <c r="M96" s="2">
        <v>0</v>
      </c>
      <c r="N96" s="2">
        <v>0</v>
      </c>
      <c r="O96" s="2">
        <v>33.6</v>
      </c>
      <c r="P96" s="2">
        <v>39.199999999999996</v>
      </c>
      <c r="Q96" s="2"/>
      <c r="R96" s="12" t="s">
        <v>737</v>
      </c>
    </row>
    <row r="97" spans="1:18" x14ac:dyDescent="0.25">
      <c r="A97" s="12" t="str">
        <f t="shared" si="5"/>
        <v>29879J3010</v>
      </c>
      <c r="B97" s="12" t="str">
        <f t="shared" si="4"/>
        <v>29879 - KNEE ARTHROSCOPY/SURGERY (abrasion arthroplasty)12</v>
      </c>
      <c r="C97" s="12">
        <f t="shared" si="6"/>
        <v>12</v>
      </c>
      <c r="D97" s="5" t="s">
        <v>23</v>
      </c>
      <c r="E97" s="5" t="s">
        <v>280</v>
      </c>
      <c r="F97" s="13" t="s">
        <v>594</v>
      </c>
      <c r="G97" s="12" t="s">
        <v>595</v>
      </c>
      <c r="H97" s="2">
        <v>42</v>
      </c>
      <c r="I97" s="2">
        <f t="shared" si="7"/>
        <v>14.28</v>
      </c>
      <c r="L97" s="2">
        <v>0</v>
      </c>
      <c r="M97" s="2">
        <v>0</v>
      </c>
      <c r="N97" s="2">
        <v>0</v>
      </c>
      <c r="O97" s="2">
        <v>25.2</v>
      </c>
      <c r="P97" s="2">
        <v>29.4</v>
      </c>
      <c r="Q97" s="2"/>
      <c r="R97" s="12" t="s">
        <v>737</v>
      </c>
    </row>
    <row r="98" spans="1:18" x14ac:dyDescent="0.25">
      <c r="A98" s="12" t="str">
        <f t="shared" si="5"/>
        <v>29879J7120</v>
      </c>
      <c r="B98" s="12" t="str">
        <f t="shared" si="4"/>
        <v>29879 - KNEE ARTHROSCOPY/SURGERY (abrasion arthroplasty)13</v>
      </c>
      <c r="C98" s="12">
        <f t="shared" si="6"/>
        <v>13</v>
      </c>
      <c r="D98" s="5" t="s">
        <v>23</v>
      </c>
      <c r="E98" s="5" t="s">
        <v>280</v>
      </c>
      <c r="F98" s="13" t="s">
        <v>596</v>
      </c>
      <c r="G98" s="12" t="s">
        <v>597</v>
      </c>
      <c r="H98" s="2">
        <v>186.83333333333334</v>
      </c>
      <c r="I98" s="2">
        <f t="shared" si="7"/>
        <v>63.523333333333333</v>
      </c>
      <c r="L98" s="2">
        <v>0</v>
      </c>
      <c r="M98" s="2">
        <v>0</v>
      </c>
      <c r="N98" s="2">
        <v>0</v>
      </c>
      <c r="O98" s="2">
        <v>112.10000000000001</v>
      </c>
      <c r="P98" s="2">
        <v>130.78333333333333</v>
      </c>
      <c r="Q98" s="2"/>
      <c r="R98" s="12" t="s">
        <v>737</v>
      </c>
    </row>
    <row r="99" spans="1:18" x14ac:dyDescent="0.25">
      <c r="A99" s="12" t="str">
        <f t="shared" si="5"/>
        <v>2988129881</v>
      </c>
      <c r="B99" s="12" t="str">
        <f t="shared" si="4"/>
        <v>29881 - KNEE ARTHROSCOPY/SURGERY (with meniscectomy, medial OR lateral) 1</v>
      </c>
      <c r="C99" s="12">
        <f t="shared" si="6"/>
        <v>1</v>
      </c>
      <c r="D99" s="5" t="s">
        <v>25</v>
      </c>
      <c r="E99" s="12" t="s">
        <v>281</v>
      </c>
      <c r="F99" s="13">
        <v>29881</v>
      </c>
      <c r="G99" s="12" t="s">
        <v>610</v>
      </c>
      <c r="H99" s="2">
        <v>3720.1810909090891</v>
      </c>
      <c r="I99" s="2">
        <f t="shared" si="7"/>
        <v>1264.8615709090902</v>
      </c>
      <c r="L99" s="2">
        <v>2671</v>
      </c>
      <c r="M99" s="2">
        <v>2671</v>
      </c>
      <c r="N99" s="2">
        <v>2671</v>
      </c>
      <c r="O99" s="2">
        <v>2232.1086545454532</v>
      </c>
      <c r="P99" s="2">
        <v>2604.1267636363623</v>
      </c>
      <c r="Q99" s="2"/>
      <c r="R99" s="12" t="s">
        <v>737</v>
      </c>
    </row>
    <row r="100" spans="1:18" x14ac:dyDescent="0.25">
      <c r="A100" s="12" t="str">
        <f t="shared" si="5"/>
        <v>29881250</v>
      </c>
      <c r="B100" s="12" t="str">
        <f t="shared" si="4"/>
        <v>29881 - KNEE ARTHROSCOPY/SURGERY (with meniscectomy, medial OR lateral) 2</v>
      </c>
      <c r="C100" s="12">
        <f t="shared" si="6"/>
        <v>2</v>
      </c>
      <c r="D100" s="5" t="s">
        <v>25</v>
      </c>
      <c r="E100" s="12" t="s">
        <v>281</v>
      </c>
      <c r="F100" s="13">
        <v>250</v>
      </c>
      <c r="G100" s="12" t="s">
        <v>584</v>
      </c>
      <c r="H100" s="2">
        <v>53.75</v>
      </c>
      <c r="I100" s="2">
        <f t="shared" si="7"/>
        <v>18.274999999999999</v>
      </c>
      <c r="L100" s="2">
        <v>0</v>
      </c>
      <c r="M100" s="2">
        <v>0</v>
      </c>
      <c r="N100" s="2">
        <v>0</v>
      </c>
      <c r="O100" s="2">
        <v>32.25</v>
      </c>
      <c r="P100" s="2">
        <v>37.625</v>
      </c>
      <c r="Q100" s="2"/>
      <c r="R100" s="12" t="s">
        <v>737</v>
      </c>
    </row>
    <row r="101" spans="1:18" x14ac:dyDescent="0.25">
      <c r="A101" s="12" t="str">
        <f t="shared" si="5"/>
        <v>29881270</v>
      </c>
      <c r="B101" s="12" t="str">
        <f t="shared" si="4"/>
        <v>29881 - KNEE ARTHROSCOPY/SURGERY (with meniscectomy, medial OR lateral) 3</v>
      </c>
      <c r="C101" s="12">
        <f t="shared" si="6"/>
        <v>3</v>
      </c>
      <c r="D101" s="5" t="s">
        <v>25</v>
      </c>
      <c r="E101" s="12" t="s">
        <v>281</v>
      </c>
      <c r="F101" s="13">
        <v>270</v>
      </c>
      <c r="G101" s="12" t="s">
        <v>585</v>
      </c>
      <c r="H101" s="2">
        <v>569.35196428571396</v>
      </c>
      <c r="I101" s="2">
        <f t="shared" si="7"/>
        <v>193.57966785714274</v>
      </c>
      <c r="L101" s="2">
        <v>0</v>
      </c>
      <c r="M101" s="2">
        <v>0</v>
      </c>
      <c r="N101" s="2">
        <v>0</v>
      </c>
      <c r="O101" s="2">
        <v>341.61117857142835</v>
      </c>
      <c r="P101" s="2">
        <v>398.54637499999973</v>
      </c>
      <c r="Q101" s="2"/>
      <c r="R101" s="12" t="s">
        <v>737</v>
      </c>
    </row>
    <row r="102" spans="1:18" x14ac:dyDescent="0.25">
      <c r="A102" s="12" t="str">
        <f t="shared" si="5"/>
        <v>29881272</v>
      </c>
      <c r="B102" s="12" t="str">
        <f t="shared" si="4"/>
        <v>29881 - KNEE ARTHROSCOPY/SURGERY (with meniscectomy, medial OR lateral) 4</v>
      </c>
      <c r="C102" s="12">
        <f t="shared" si="6"/>
        <v>4</v>
      </c>
      <c r="D102" s="5" t="s">
        <v>25</v>
      </c>
      <c r="E102" s="12" t="s">
        <v>281</v>
      </c>
      <c r="F102" s="13">
        <v>272</v>
      </c>
      <c r="G102" s="12" t="s">
        <v>582</v>
      </c>
      <c r="H102" s="2">
        <v>736.49321428571352</v>
      </c>
      <c r="I102" s="2">
        <f t="shared" si="7"/>
        <v>250.40769285714256</v>
      </c>
      <c r="L102" s="2">
        <v>0</v>
      </c>
      <c r="M102" s="2">
        <v>0</v>
      </c>
      <c r="N102" s="2">
        <v>0</v>
      </c>
      <c r="O102" s="2">
        <v>441.8959285714281</v>
      </c>
      <c r="P102" s="2">
        <v>515.54524999999944</v>
      </c>
      <c r="Q102" s="2"/>
      <c r="R102" s="12" t="s">
        <v>737</v>
      </c>
    </row>
    <row r="103" spans="1:18" x14ac:dyDescent="0.25">
      <c r="A103" s="12" t="str">
        <f t="shared" si="5"/>
        <v>29881370</v>
      </c>
      <c r="B103" s="12" t="str">
        <f t="shared" si="4"/>
        <v>29881 - KNEE ARTHROSCOPY/SURGERY (with meniscectomy, medial OR lateral) 5</v>
      </c>
      <c r="C103" s="12">
        <f t="shared" si="6"/>
        <v>5</v>
      </c>
      <c r="D103" s="5" t="s">
        <v>25</v>
      </c>
      <c r="E103" s="12" t="s">
        <v>281</v>
      </c>
      <c r="F103" s="13">
        <v>370</v>
      </c>
      <c r="G103" s="12" t="s">
        <v>587</v>
      </c>
      <c r="H103" s="2">
        <v>667.18000000000006</v>
      </c>
      <c r="I103" s="2">
        <f t="shared" si="7"/>
        <v>226.84120000000001</v>
      </c>
      <c r="L103" s="2">
        <v>0</v>
      </c>
      <c r="M103" s="2">
        <v>0</v>
      </c>
      <c r="N103" s="2">
        <v>0</v>
      </c>
      <c r="O103" s="2">
        <v>400.30800000000005</v>
      </c>
      <c r="P103" s="2">
        <v>467.02600000000001</v>
      </c>
      <c r="Q103" s="2"/>
      <c r="R103" s="12" t="s">
        <v>737</v>
      </c>
    </row>
    <row r="104" spans="1:18" x14ac:dyDescent="0.25">
      <c r="A104" s="12" t="str">
        <f t="shared" si="5"/>
        <v>29881710</v>
      </c>
      <c r="B104" s="12" t="str">
        <f t="shared" si="4"/>
        <v>29881 - KNEE ARTHROSCOPY/SURGERY (with meniscectomy, medial OR lateral) 6</v>
      </c>
      <c r="C104" s="12">
        <f t="shared" si="6"/>
        <v>6</v>
      </c>
      <c r="D104" s="5" t="s">
        <v>25</v>
      </c>
      <c r="E104" s="12" t="s">
        <v>281</v>
      </c>
      <c r="F104" s="13">
        <v>710</v>
      </c>
      <c r="G104" s="12" t="s">
        <v>588</v>
      </c>
      <c r="H104" s="2">
        <v>677.47909090909093</v>
      </c>
      <c r="I104" s="2">
        <f t="shared" si="7"/>
        <v>230.3428909090909</v>
      </c>
      <c r="L104" s="2">
        <v>0</v>
      </c>
      <c r="M104" s="2">
        <v>0</v>
      </c>
      <c r="N104" s="2">
        <v>0</v>
      </c>
      <c r="O104" s="2">
        <v>406.48745454545457</v>
      </c>
      <c r="P104" s="2">
        <v>474.23536363636362</v>
      </c>
      <c r="Q104" s="2"/>
      <c r="R104" s="12" t="s">
        <v>737</v>
      </c>
    </row>
    <row r="105" spans="1:18" x14ac:dyDescent="0.25">
      <c r="A105" s="12" t="str">
        <f t="shared" si="5"/>
        <v>29881J0690</v>
      </c>
      <c r="B105" s="12" t="str">
        <f t="shared" si="4"/>
        <v>29881 - KNEE ARTHROSCOPY/SURGERY (with meniscectomy, medial OR lateral) 7</v>
      </c>
      <c r="C105" s="12">
        <f t="shared" si="6"/>
        <v>7</v>
      </c>
      <c r="D105" s="5" t="s">
        <v>25</v>
      </c>
      <c r="E105" s="12" t="s">
        <v>281</v>
      </c>
      <c r="F105" s="13" t="s">
        <v>604</v>
      </c>
      <c r="G105" s="12" t="s">
        <v>605</v>
      </c>
      <c r="H105" s="2">
        <v>109.12244897959184</v>
      </c>
      <c r="I105" s="2">
        <f t="shared" si="7"/>
        <v>37.101632653061223</v>
      </c>
      <c r="L105" s="2">
        <v>0</v>
      </c>
      <c r="M105" s="2">
        <v>0</v>
      </c>
      <c r="N105" s="2">
        <v>0</v>
      </c>
      <c r="O105" s="2">
        <v>65.473469387755102</v>
      </c>
      <c r="P105" s="2">
        <v>76.385714285714286</v>
      </c>
      <c r="Q105" s="2"/>
      <c r="R105" s="12" t="s">
        <v>737</v>
      </c>
    </row>
    <row r="106" spans="1:18" x14ac:dyDescent="0.25">
      <c r="A106" s="12" t="str">
        <f t="shared" si="5"/>
        <v>29881J1100</v>
      </c>
      <c r="B106" s="12" t="str">
        <f t="shared" si="4"/>
        <v>29881 - KNEE ARTHROSCOPY/SURGERY (with meniscectomy, medial OR lateral) 8</v>
      </c>
      <c r="C106" s="12">
        <f t="shared" si="6"/>
        <v>8</v>
      </c>
      <c r="D106" s="5" t="s">
        <v>25</v>
      </c>
      <c r="E106" s="12" t="s">
        <v>281</v>
      </c>
      <c r="F106" s="13" t="s">
        <v>590</v>
      </c>
      <c r="G106" s="12" t="s">
        <v>591</v>
      </c>
      <c r="H106" s="2">
        <v>30</v>
      </c>
      <c r="I106" s="2">
        <f t="shared" si="7"/>
        <v>10.199999999999999</v>
      </c>
      <c r="L106" s="2">
        <v>0</v>
      </c>
      <c r="M106" s="2">
        <v>0</v>
      </c>
      <c r="N106" s="2">
        <v>0</v>
      </c>
      <c r="O106" s="2">
        <v>18</v>
      </c>
      <c r="P106" s="2">
        <v>21</v>
      </c>
      <c r="Q106" s="2"/>
      <c r="R106" s="12" t="s">
        <v>737</v>
      </c>
    </row>
    <row r="107" spans="1:18" x14ac:dyDescent="0.25">
      <c r="A107" s="12" t="str">
        <f t="shared" si="5"/>
        <v>29881J2250</v>
      </c>
      <c r="B107" s="12" t="str">
        <f t="shared" si="4"/>
        <v>29881 - KNEE ARTHROSCOPY/SURGERY (with meniscectomy, medial OR lateral) 9</v>
      </c>
      <c r="C107" s="12">
        <f t="shared" si="6"/>
        <v>9</v>
      </c>
      <c r="D107" s="5" t="s">
        <v>25</v>
      </c>
      <c r="E107" s="12" t="s">
        <v>281</v>
      </c>
      <c r="F107" s="13" t="s">
        <v>606</v>
      </c>
      <c r="G107" s="12" t="s">
        <v>607</v>
      </c>
      <c r="H107" s="2">
        <v>44.470588235294116</v>
      </c>
      <c r="I107" s="2">
        <f t="shared" si="7"/>
        <v>15.119999999999997</v>
      </c>
      <c r="L107" s="2">
        <v>0</v>
      </c>
      <c r="M107" s="2">
        <v>0</v>
      </c>
      <c r="N107" s="2">
        <v>0</v>
      </c>
      <c r="O107" s="2">
        <v>26.682352941176468</v>
      </c>
      <c r="P107" s="2">
        <v>31.129411764705878</v>
      </c>
      <c r="Q107" s="2"/>
      <c r="R107" s="12" t="s">
        <v>737</v>
      </c>
    </row>
    <row r="108" spans="1:18" x14ac:dyDescent="0.25">
      <c r="A108" s="12" t="str">
        <f t="shared" si="5"/>
        <v>29881J2405</v>
      </c>
      <c r="B108" s="12" t="str">
        <f t="shared" si="4"/>
        <v>29881 - KNEE ARTHROSCOPY/SURGERY (with meniscectomy, medial OR lateral) 10</v>
      </c>
      <c r="C108" s="12">
        <f t="shared" si="6"/>
        <v>10</v>
      </c>
      <c r="D108" s="5" t="s">
        <v>25</v>
      </c>
      <c r="E108" s="12" t="s">
        <v>281</v>
      </c>
      <c r="F108" s="13" t="s">
        <v>608</v>
      </c>
      <c r="G108" s="12" t="s">
        <v>609</v>
      </c>
      <c r="H108" s="2">
        <v>79.381818181818176</v>
      </c>
      <c r="I108" s="2">
        <f t="shared" si="7"/>
        <v>26.989818181818176</v>
      </c>
      <c r="L108" s="2">
        <v>0</v>
      </c>
      <c r="M108" s="2">
        <v>0</v>
      </c>
      <c r="N108" s="2">
        <v>0</v>
      </c>
      <c r="O108" s="2">
        <v>47.629090909090905</v>
      </c>
      <c r="P108" s="2">
        <v>55.567272727272723</v>
      </c>
      <c r="Q108" s="2"/>
      <c r="R108" s="12" t="s">
        <v>737</v>
      </c>
    </row>
    <row r="109" spans="1:18" x14ac:dyDescent="0.25">
      <c r="A109" s="12" t="str">
        <f t="shared" si="5"/>
        <v>29881J2704</v>
      </c>
      <c r="B109" s="12" t="str">
        <f t="shared" si="4"/>
        <v>29881 - KNEE ARTHROSCOPY/SURGERY (with meniscectomy, medial OR lateral) 11</v>
      </c>
      <c r="C109" s="12">
        <f t="shared" si="6"/>
        <v>11</v>
      </c>
      <c r="D109" s="5" t="s">
        <v>25</v>
      </c>
      <c r="E109" s="12" t="s">
        <v>281</v>
      </c>
      <c r="F109" s="13" t="s">
        <v>592</v>
      </c>
      <c r="G109" s="12" t="s">
        <v>593</v>
      </c>
      <c r="H109" s="2">
        <v>58</v>
      </c>
      <c r="I109" s="2">
        <f t="shared" si="7"/>
        <v>19.72</v>
      </c>
      <c r="L109" s="2">
        <v>0</v>
      </c>
      <c r="M109" s="2">
        <v>0</v>
      </c>
      <c r="N109" s="2">
        <v>0</v>
      </c>
      <c r="O109" s="2">
        <v>34.799999999999997</v>
      </c>
      <c r="P109" s="2">
        <v>40.599999999999994</v>
      </c>
      <c r="Q109" s="2"/>
      <c r="R109" s="12" t="s">
        <v>737</v>
      </c>
    </row>
    <row r="110" spans="1:18" x14ac:dyDescent="0.25">
      <c r="A110" s="12" t="str">
        <f t="shared" si="5"/>
        <v>29881J3010</v>
      </c>
      <c r="B110" s="12" t="str">
        <f t="shared" si="4"/>
        <v>29881 - KNEE ARTHROSCOPY/SURGERY (with meniscectomy, medial OR lateral) 12</v>
      </c>
      <c r="C110" s="12">
        <f t="shared" si="6"/>
        <v>12</v>
      </c>
      <c r="D110" s="5" t="s">
        <v>25</v>
      </c>
      <c r="E110" s="12" t="s">
        <v>281</v>
      </c>
      <c r="F110" s="13" t="s">
        <v>594</v>
      </c>
      <c r="G110" s="12" t="s">
        <v>595</v>
      </c>
      <c r="H110" s="2">
        <v>47.547169811320757</v>
      </c>
      <c r="I110" s="2">
        <f t="shared" si="7"/>
        <v>16.166037735849056</v>
      </c>
      <c r="L110" s="2">
        <v>0</v>
      </c>
      <c r="M110" s="2">
        <v>0</v>
      </c>
      <c r="N110" s="2">
        <v>0</v>
      </c>
      <c r="O110" s="2">
        <v>28.528301886792452</v>
      </c>
      <c r="P110" s="2">
        <v>33.283018867924525</v>
      </c>
      <c r="Q110" s="2"/>
      <c r="R110" s="12" t="s">
        <v>737</v>
      </c>
    </row>
    <row r="111" spans="1:18" x14ac:dyDescent="0.25">
      <c r="A111" s="12" t="str">
        <f t="shared" si="5"/>
        <v>29881J7120</v>
      </c>
      <c r="B111" s="12" t="str">
        <f t="shared" si="4"/>
        <v>29881 - KNEE ARTHROSCOPY/SURGERY (with meniscectomy, medial OR lateral) 13</v>
      </c>
      <c r="C111" s="12">
        <f t="shared" si="6"/>
        <v>13</v>
      </c>
      <c r="D111" s="5" t="s">
        <v>25</v>
      </c>
      <c r="E111" s="12" t="s">
        <v>281</v>
      </c>
      <c r="F111" s="13" t="s">
        <v>596</v>
      </c>
      <c r="G111" s="12" t="s">
        <v>597</v>
      </c>
      <c r="H111" s="2">
        <v>177</v>
      </c>
      <c r="I111" s="2">
        <f t="shared" si="7"/>
        <v>60.179999999999993</v>
      </c>
      <c r="L111" s="2">
        <v>0</v>
      </c>
      <c r="M111" s="2">
        <v>0</v>
      </c>
      <c r="N111" s="2">
        <v>0</v>
      </c>
      <c r="O111" s="2">
        <v>106.2</v>
      </c>
      <c r="P111" s="2">
        <v>123.89999999999999</v>
      </c>
      <c r="Q111" s="2"/>
      <c r="R111" s="12" t="s">
        <v>737</v>
      </c>
    </row>
    <row r="112" spans="1:18" x14ac:dyDescent="0.25">
      <c r="A112" s="12" t="str">
        <f t="shared" si="5"/>
        <v>3125631256</v>
      </c>
      <c r="B112" s="12" t="str">
        <f t="shared" si="4"/>
        <v>31256 - EXPLORATION MAXILLARY SINUS1</v>
      </c>
      <c r="C112" s="12">
        <f t="shared" si="6"/>
        <v>1</v>
      </c>
      <c r="D112" s="5" t="s">
        <v>26</v>
      </c>
      <c r="E112" s="5" t="s">
        <v>27</v>
      </c>
      <c r="F112" s="13">
        <v>31256</v>
      </c>
      <c r="G112" s="12" t="s">
        <v>27</v>
      </c>
      <c r="H112" s="2">
        <v>7931.5</v>
      </c>
      <c r="I112" s="2">
        <f t="shared" si="7"/>
        <v>2696.7099999999996</v>
      </c>
      <c r="L112" s="2">
        <v>2866</v>
      </c>
      <c r="M112" s="2">
        <v>2866</v>
      </c>
      <c r="N112" s="2">
        <v>2866</v>
      </c>
      <c r="O112" s="2">
        <v>4758.8999999999996</v>
      </c>
      <c r="P112" s="2">
        <v>5552.0499999999993</v>
      </c>
      <c r="Q112" s="2"/>
      <c r="R112" s="12" t="s">
        <v>737</v>
      </c>
    </row>
    <row r="113" spans="1:18" x14ac:dyDescent="0.25">
      <c r="A113" s="12" t="str">
        <f t="shared" si="5"/>
        <v>31256250</v>
      </c>
      <c r="B113" s="12" t="str">
        <f t="shared" si="4"/>
        <v>31256 - EXPLORATION MAXILLARY SINUS2</v>
      </c>
      <c r="C113" s="12">
        <f t="shared" si="6"/>
        <v>2</v>
      </c>
      <c r="D113" s="5" t="s">
        <v>26</v>
      </c>
      <c r="E113" s="5" t="s">
        <v>27</v>
      </c>
      <c r="F113" s="13">
        <v>250</v>
      </c>
      <c r="G113" s="12" t="s">
        <v>584</v>
      </c>
      <c r="H113" s="2">
        <v>568.83333333333337</v>
      </c>
      <c r="I113" s="2">
        <f t="shared" si="7"/>
        <v>193.40333333333334</v>
      </c>
      <c r="L113" s="2">
        <v>0</v>
      </c>
      <c r="M113" s="2">
        <v>0</v>
      </c>
      <c r="N113" s="2">
        <v>0</v>
      </c>
      <c r="O113" s="2">
        <v>341.3</v>
      </c>
      <c r="P113" s="2">
        <v>398.18333333333334</v>
      </c>
      <c r="Q113" s="2"/>
      <c r="R113" s="12" t="s">
        <v>737</v>
      </c>
    </row>
    <row r="114" spans="1:18" x14ac:dyDescent="0.25">
      <c r="A114" s="12" t="str">
        <f t="shared" si="5"/>
        <v>31256270</v>
      </c>
      <c r="B114" s="12" t="str">
        <f t="shared" si="4"/>
        <v>31256 - EXPLORATION MAXILLARY SINUS3</v>
      </c>
      <c r="C114" s="12">
        <f t="shared" si="6"/>
        <v>3</v>
      </c>
      <c r="D114" s="5" t="s">
        <v>26</v>
      </c>
      <c r="E114" s="5" t="s">
        <v>27</v>
      </c>
      <c r="F114" s="13">
        <v>270</v>
      </c>
      <c r="G114" s="12" t="s">
        <v>585</v>
      </c>
      <c r="H114" s="2">
        <v>637.49833333333345</v>
      </c>
      <c r="I114" s="2">
        <f t="shared" si="7"/>
        <v>216.74943333333334</v>
      </c>
      <c r="L114" s="2">
        <v>0</v>
      </c>
      <c r="M114" s="2">
        <v>0</v>
      </c>
      <c r="N114" s="2">
        <v>0</v>
      </c>
      <c r="O114" s="2">
        <v>382.49900000000008</v>
      </c>
      <c r="P114" s="2">
        <v>446.24883333333338</v>
      </c>
      <c r="Q114" s="2"/>
      <c r="R114" s="12" t="s">
        <v>737</v>
      </c>
    </row>
    <row r="115" spans="1:18" x14ac:dyDescent="0.25">
      <c r="A115" s="12" t="str">
        <f t="shared" si="5"/>
        <v>31256272</v>
      </c>
      <c r="B115" s="12" t="str">
        <f t="shared" si="4"/>
        <v>31256 - EXPLORATION MAXILLARY SINUS4</v>
      </c>
      <c r="C115" s="12">
        <f t="shared" si="6"/>
        <v>4</v>
      </c>
      <c r="D115" s="5" t="s">
        <v>26</v>
      </c>
      <c r="E115" s="5" t="s">
        <v>27</v>
      </c>
      <c r="F115" s="13">
        <v>272</v>
      </c>
      <c r="G115" s="12" t="s">
        <v>582</v>
      </c>
      <c r="H115" s="2">
        <v>3122.3849999999998</v>
      </c>
      <c r="I115" s="2">
        <f t="shared" si="7"/>
        <v>1061.6108999999999</v>
      </c>
      <c r="L115" s="2">
        <v>0</v>
      </c>
      <c r="M115" s="2">
        <v>0</v>
      </c>
      <c r="N115" s="2">
        <v>0</v>
      </c>
      <c r="O115" s="2">
        <v>1873.4309999999998</v>
      </c>
      <c r="P115" s="2">
        <v>2185.6694999999995</v>
      </c>
      <c r="Q115" s="2"/>
      <c r="R115" s="12" t="s">
        <v>737</v>
      </c>
    </row>
    <row r="116" spans="1:18" x14ac:dyDescent="0.25">
      <c r="A116" s="12" t="str">
        <f t="shared" si="5"/>
        <v>31256370</v>
      </c>
      <c r="B116" s="12" t="str">
        <f t="shared" si="4"/>
        <v>31256 - EXPLORATION MAXILLARY SINUS5</v>
      </c>
      <c r="C116" s="12">
        <f t="shared" si="6"/>
        <v>5</v>
      </c>
      <c r="D116" s="5" t="s">
        <v>26</v>
      </c>
      <c r="E116" s="5" t="s">
        <v>27</v>
      </c>
      <c r="F116" s="13">
        <v>370</v>
      </c>
      <c r="G116" s="12" t="s">
        <v>587</v>
      </c>
      <c r="H116" s="2">
        <v>1252.8083333333336</v>
      </c>
      <c r="I116" s="2">
        <f t="shared" si="7"/>
        <v>425.9548333333334</v>
      </c>
      <c r="L116" s="2">
        <v>0</v>
      </c>
      <c r="M116" s="2">
        <v>0</v>
      </c>
      <c r="N116" s="2">
        <v>0</v>
      </c>
      <c r="O116" s="2">
        <v>751.68500000000017</v>
      </c>
      <c r="P116" s="2">
        <v>876.96583333333353</v>
      </c>
      <c r="Q116" s="2"/>
      <c r="R116" s="12" t="s">
        <v>737</v>
      </c>
    </row>
    <row r="117" spans="1:18" x14ac:dyDescent="0.25">
      <c r="A117" s="12" t="str">
        <f t="shared" si="5"/>
        <v>31256710</v>
      </c>
      <c r="B117" s="12" t="str">
        <f t="shared" si="4"/>
        <v>31256 - EXPLORATION MAXILLARY SINUS6</v>
      </c>
      <c r="C117" s="12">
        <f t="shared" si="6"/>
        <v>6</v>
      </c>
      <c r="D117" s="5" t="s">
        <v>26</v>
      </c>
      <c r="E117" s="5" t="s">
        <v>27</v>
      </c>
      <c r="F117" s="13">
        <v>710</v>
      </c>
      <c r="G117" s="12" t="s">
        <v>588</v>
      </c>
      <c r="H117" s="2">
        <v>889</v>
      </c>
      <c r="I117" s="2">
        <f t="shared" si="7"/>
        <v>302.26</v>
      </c>
      <c r="L117" s="2">
        <v>0</v>
      </c>
      <c r="M117" s="2">
        <v>0</v>
      </c>
      <c r="N117" s="2">
        <v>0</v>
      </c>
      <c r="O117" s="2">
        <v>533.4</v>
      </c>
      <c r="P117" s="2">
        <v>622.29999999999995</v>
      </c>
      <c r="Q117" s="2"/>
      <c r="R117" s="12" t="s">
        <v>737</v>
      </c>
    </row>
    <row r="118" spans="1:18" x14ac:dyDescent="0.25">
      <c r="A118" s="12" t="str">
        <f t="shared" si="5"/>
        <v>31256J1100</v>
      </c>
      <c r="B118" s="12" t="str">
        <f t="shared" si="4"/>
        <v>31256 - EXPLORATION MAXILLARY SINUS7</v>
      </c>
      <c r="C118" s="12">
        <f t="shared" si="6"/>
        <v>7</v>
      </c>
      <c r="D118" s="5" t="s">
        <v>26</v>
      </c>
      <c r="E118" s="5" t="s">
        <v>27</v>
      </c>
      <c r="F118" s="13" t="s">
        <v>590</v>
      </c>
      <c r="G118" s="12" t="s">
        <v>591</v>
      </c>
      <c r="H118" s="2">
        <v>30</v>
      </c>
      <c r="I118" s="2">
        <f t="shared" si="7"/>
        <v>10.199999999999999</v>
      </c>
      <c r="L118" s="2">
        <v>0</v>
      </c>
      <c r="M118" s="2">
        <v>0</v>
      </c>
      <c r="N118" s="2">
        <v>0</v>
      </c>
      <c r="O118" s="2">
        <v>18</v>
      </c>
      <c r="P118" s="2">
        <v>21</v>
      </c>
      <c r="Q118" s="2"/>
      <c r="R118" s="12" t="s">
        <v>737</v>
      </c>
    </row>
    <row r="119" spans="1:18" x14ac:dyDescent="0.25">
      <c r="A119" s="12" t="str">
        <f t="shared" si="5"/>
        <v>31256J2250</v>
      </c>
      <c r="B119" s="12" t="str">
        <f t="shared" si="4"/>
        <v>31256 - EXPLORATION MAXILLARY SINUS8</v>
      </c>
      <c r="C119" s="12">
        <f t="shared" si="6"/>
        <v>8</v>
      </c>
      <c r="D119" s="5" t="s">
        <v>26</v>
      </c>
      <c r="E119" s="5" t="s">
        <v>27</v>
      </c>
      <c r="F119" s="13" t="s">
        <v>606</v>
      </c>
      <c r="G119" s="12" t="s">
        <v>607</v>
      </c>
      <c r="H119" s="2">
        <v>42</v>
      </c>
      <c r="I119" s="2">
        <f t="shared" si="7"/>
        <v>14.28</v>
      </c>
      <c r="L119" s="2">
        <v>0</v>
      </c>
      <c r="M119" s="2">
        <v>0</v>
      </c>
      <c r="N119" s="2">
        <v>0</v>
      </c>
      <c r="O119" s="2">
        <v>25.2</v>
      </c>
      <c r="P119" s="2">
        <v>29.4</v>
      </c>
      <c r="Q119" s="2"/>
      <c r="R119" s="12" t="s">
        <v>737</v>
      </c>
    </row>
    <row r="120" spans="1:18" x14ac:dyDescent="0.25">
      <c r="A120" s="12" t="str">
        <f t="shared" si="5"/>
        <v>31256J2405</v>
      </c>
      <c r="B120" s="12" t="str">
        <f t="shared" si="4"/>
        <v>31256 - EXPLORATION MAXILLARY SINUS9</v>
      </c>
      <c r="C120" s="12">
        <f t="shared" si="6"/>
        <v>9</v>
      </c>
      <c r="D120" s="5" t="s">
        <v>26</v>
      </c>
      <c r="E120" s="5" t="s">
        <v>27</v>
      </c>
      <c r="F120" s="13" t="s">
        <v>608</v>
      </c>
      <c r="G120" s="12" t="s">
        <v>609</v>
      </c>
      <c r="H120" s="2">
        <v>74</v>
      </c>
      <c r="I120" s="2">
        <f t="shared" si="7"/>
        <v>25.159999999999997</v>
      </c>
      <c r="L120" s="2">
        <v>0</v>
      </c>
      <c r="M120" s="2">
        <v>0</v>
      </c>
      <c r="N120" s="2">
        <v>0</v>
      </c>
      <c r="O120" s="2">
        <v>44.4</v>
      </c>
      <c r="P120" s="2">
        <v>51.8</v>
      </c>
      <c r="Q120" s="2"/>
      <c r="R120" s="12" t="s">
        <v>737</v>
      </c>
    </row>
    <row r="121" spans="1:18" x14ac:dyDescent="0.25">
      <c r="A121" s="12" t="str">
        <f t="shared" si="5"/>
        <v>31256J2704</v>
      </c>
      <c r="B121" s="12" t="str">
        <f t="shared" si="4"/>
        <v>31256 - EXPLORATION MAXILLARY SINUS10</v>
      </c>
      <c r="C121" s="12">
        <f t="shared" si="6"/>
        <v>10</v>
      </c>
      <c r="D121" s="5" t="s">
        <v>26</v>
      </c>
      <c r="E121" s="5" t="s">
        <v>27</v>
      </c>
      <c r="F121" s="13" t="s">
        <v>592</v>
      </c>
      <c r="G121" s="12" t="s">
        <v>593</v>
      </c>
      <c r="H121" s="2">
        <v>56</v>
      </c>
      <c r="I121" s="2">
        <f t="shared" si="7"/>
        <v>19.04</v>
      </c>
      <c r="L121" s="2">
        <v>0</v>
      </c>
      <c r="M121" s="2">
        <v>0</v>
      </c>
      <c r="N121" s="2">
        <v>0</v>
      </c>
      <c r="O121" s="2">
        <v>33.6</v>
      </c>
      <c r="P121" s="2">
        <v>39.199999999999996</v>
      </c>
      <c r="Q121" s="2"/>
      <c r="R121" s="12" t="s">
        <v>737</v>
      </c>
    </row>
    <row r="122" spans="1:18" x14ac:dyDescent="0.25">
      <c r="A122" s="12" t="str">
        <f t="shared" si="5"/>
        <v>31256J3010</v>
      </c>
      <c r="B122" s="12" t="str">
        <f t="shared" si="4"/>
        <v>31256 - EXPLORATION MAXILLARY SINUS11</v>
      </c>
      <c r="C122" s="12">
        <f t="shared" si="6"/>
        <v>11</v>
      </c>
      <c r="D122" s="5" t="s">
        <v>26</v>
      </c>
      <c r="E122" s="5" t="s">
        <v>27</v>
      </c>
      <c r="F122" s="13" t="s">
        <v>594</v>
      </c>
      <c r="G122" s="12" t="s">
        <v>595</v>
      </c>
      <c r="H122" s="2">
        <v>59.5</v>
      </c>
      <c r="I122" s="2">
        <f t="shared" si="7"/>
        <v>20.229999999999997</v>
      </c>
      <c r="L122" s="2">
        <v>0</v>
      </c>
      <c r="M122" s="2">
        <v>0</v>
      </c>
      <c r="N122" s="2">
        <v>0</v>
      </c>
      <c r="O122" s="2">
        <v>35.699999999999996</v>
      </c>
      <c r="P122" s="2">
        <v>41.65</v>
      </c>
      <c r="Q122" s="2"/>
      <c r="R122" s="12" t="s">
        <v>737</v>
      </c>
    </row>
    <row r="123" spans="1:18" x14ac:dyDescent="0.25">
      <c r="A123" s="12" t="str">
        <f t="shared" si="5"/>
        <v>3240532405</v>
      </c>
      <c r="B123" s="12" t="str">
        <f t="shared" si="4"/>
        <v>32405 - CT BIOPSY CHEST/LUNG1</v>
      </c>
      <c r="C123" s="12">
        <f t="shared" si="6"/>
        <v>1</v>
      </c>
      <c r="D123" s="5" t="s">
        <v>28</v>
      </c>
      <c r="E123" s="5" t="s">
        <v>29</v>
      </c>
      <c r="F123" s="13">
        <v>32405</v>
      </c>
      <c r="G123" s="12" t="s">
        <v>29</v>
      </c>
      <c r="H123" s="2">
        <v>1759</v>
      </c>
      <c r="I123" s="2">
        <f t="shared" si="7"/>
        <v>598.05999999999995</v>
      </c>
      <c r="L123" s="2">
        <v>1340</v>
      </c>
      <c r="M123" s="2">
        <v>1340</v>
      </c>
      <c r="N123" s="2">
        <v>1340</v>
      </c>
      <c r="O123" s="2">
        <v>1055.3999999999999</v>
      </c>
      <c r="P123" s="2">
        <v>1231.3</v>
      </c>
      <c r="Q123" s="2"/>
      <c r="R123" s="12" t="s">
        <v>737</v>
      </c>
    </row>
    <row r="124" spans="1:18" x14ac:dyDescent="0.25">
      <c r="A124" s="12" t="str">
        <f t="shared" si="5"/>
        <v>3240536415</v>
      </c>
      <c r="B124" s="12" t="str">
        <f t="shared" si="4"/>
        <v>32405 - CT BIOPSY CHEST/LUNG2</v>
      </c>
      <c r="C124" s="12">
        <f t="shared" si="6"/>
        <v>2</v>
      </c>
      <c r="D124" s="5" t="s">
        <v>28</v>
      </c>
      <c r="E124" s="5" t="s">
        <v>29</v>
      </c>
      <c r="F124" s="13">
        <v>36415</v>
      </c>
      <c r="G124" s="12" t="s">
        <v>615</v>
      </c>
      <c r="H124" s="2">
        <v>11.299999999999999</v>
      </c>
      <c r="I124" s="2">
        <f t="shared" si="7"/>
        <v>3.8419999999999992</v>
      </c>
      <c r="L124" s="2">
        <v>0</v>
      </c>
      <c r="M124" s="2">
        <v>0</v>
      </c>
      <c r="N124" s="2">
        <v>0</v>
      </c>
      <c r="O124" s="2">
        <v>2.7</v>
      </c>
      <c r="P124" s="2">
        <v>7.9099999999999984</v>
      </c>
      <c r="Q124" s="2"/>
      <c r="R124" s="12" t="s">
        <v>737</v>
      </c>
    </row>
    <row r="125" spans="1:18" x14ac:dyDescent="0.25">
      <c r="A125" s="12" t="str">
        <f t="shared" si="5"/>
        <v>32405710</v>
      </c>
      <c r="B125" s="12" t="str">
        <f t="shared" si="4"/>
        <v>32405 - CT BIOPSY CHEST/LUNG3</v>
      </c>
      <c r="C125" s="12">
        <f t="shared" si="6"/>
        <v>3</v>
      </c>
      <c r="D125" s="5" t="s">
        <v>28</v>
      </c>
      <c r="E125" s="5" t="s">
        <v>29</v>
      </c>
      <c r="F125" s="13">
        <v>710</v>
      </c>
      <c r="G125" s="12" t="s">
        <v>588</v>
      </c>
      <c r="H125" s="2">
        <v>967.2833333333333</v>
      </c>
      <c r="I125" s="2">
        <f t="shared" si="7"/>
        <v>328.87633333333332</v>
      </c>
      <c r="L125" s="2">
        <v>0</v>
      </c>
      <c r="M125" s="2">
        <v>0</v>
      </c>
      <c r="N125" s="2">
        <v>0</v>
      </c>
      <c r="O125" s="2">
        <v>580.37</v>
      </c>
      <c r="P125" s="2">
        <v>677.09833333333324</v>
      </c>
      <c r="Q125" s="2"/>
      <c r="R125" s="12" t="s">
        <v>737</v>
      </c>
    </row>
    <row r="126" spans="1:18" x14ac:dyDescent="0.25">
      <c r="A126" s="12" t="str">
        <f t="shared" si="5"/>
        <v>3240571046</v>
      </c>
      <c r="B126" s="12" t="str">
        <f t="shared" si="4"/>
        <v>32405 - CT BIOPSY CHEST/LUNG4</v>
      </c>
      <c r="C126" s="12">
        <f t="shared" si="6"/>
        <v>4</v>
      </c>
      <c r="D126" s="5" t="s">
        <v>28</v>
      </c>
      <c r="E126" s="5" t="s">
        <v>29</v>
      </c>
      <c r="F126" s="13">
        <v>71046</v>
      </c>
      <c r="G126" s="12" t="s">
        <v>30</v>
      </c>
      <c r="H126" s="2">
        <v>382.60799999999995</v>
      </c>
      <c r="I126" s="2">
        <f t="shared" si="7"/>
        <v>130.08671999999996</v>
      </c>
      <c r="L126" s="2">
        <v>0</v>
      </c>
      <c r="M126" s="2">
        <v>0</v>
      </c>
      <c r="N126" s="2">
        <v>0</v>
      </c>
      <c r="O126" s="2">
        <f>H126*0.6</f>
        <v>229.56479999999996</v>
      </c>
      <c r="P126" s="2">
        <f>H126*0.7</f>
        <v>267.82559999999995</v>
      </c>
      <c r="Q126" s="2"/>
      <c r="R126" s="12" t="s">
        <v>737</v>
      </c>
    </row>
    <row r="127" spans="1:18" x14ac:dyDescent="0.25">
      <c r="A127" s="12" t="str">
        <f t="shared" si="5"/>
        <v>3240577012</v>
      </c>
      <c r="B127" s="12" t="str">
        <f t="shared" si="4"/>
        <v>32405 - CT BIOPSY CHEST/LUNG5</v>
      </c>
      <c r="C127" s="12">
        <f t="shared" si="6"/>
        <v>5</v>
      </c>
      <c r="D127" s="5" t="s">
        <v>28</v>
      </c>
      <c r="E127" s="5" t="s">
        <v>29</v>
      </c>
      <c r="F127" s="13">
        <v>77012</v>
      </c>
      <c r="G127" s="12" t="s">
        <v>616</v>
      </c>
      <c r="H127" s="2">
        <v>1099.3499999999999</v>
      </c>
      <c r="I127" s="2">
        <v>373.77899999999994</v>
      </c>
      <c r="L127" s="2">
        <v>0</v>
      </c>
      <c r="M127" s="2">
        <v>0</v>
      </c>
      <c r="N127" s="2">
        <v>0</v>
      </c>
      <c r="O127" s="2">
        <v>659.6099999999999</v>
      </c>
      <c r="P127" s="2">
        <v>769.54499999999985</v>
      </c>
      <c r="Q127" s="2"/>
      <c r="R127" s="12" t="s">
        <v>737</v>
      </c>
    </row>
    <row r="128" spans="1:18" x14ac:dyDescent="0.25">
      <c r="A128" s="12" t="str">
        <f t="shared" si="5"/>
        <v>3240585027</v>
      </c>
      <c r="B128" s="12" t="str">
        <f t="shared" si="4"/>
        <v>32405 - CT BIOPSY CHEST/LUNG6</v>
      </c>
      <c r="C128" s="12">
        <f t="shared" si="6"/>
        <v>6</v>
      </c>
      <c r="D128" s="5" t="s">
        <v>28</v>
      </c>
      <c r="E128" s="5" t="s">
        <v>29</v>
      </c>
      <c r="F128" s="13">
        <v>85027</v>
      </c>
      <c r="G128" s="12" t="s">
        <v>617</v>
      </c>
      <c r="H128" s="2">
        <v>80</v>
      </c>
      <c r="I128" s="2">
        <f t="shared" si="7"/>
        <v>27.199999999999996</v>
      </c>
      <c r="L128" s="2">
        <v>0</v>
      </c>
      <c r="M128" s="2">
        <v>0</v>
      </c>
      <c r="N128" s="2">
        <v>0</v>
      </c>
      <c r="O128" s="2">
        <v>5.82</v>
      </c>
      <c r="P128" s="2">
        <v>56</v>
      </c>
      <c r="Q128" s="2"/>
      <c r="R128" s="12" t="s">
        <v>737</v>
      </c>
    </row>
    <row r="129" spans="1:18" x14ac:dyDescent="0.25">
      <c r="A129" s="12" t="str">
        <f t="shared" si="5"/>
        <v>3240585610</v>
      </c>
      <c r="B129" s="12" t="str">
        <f t="shared" si="4"/>
        <v>32405 - CT BIOPSY CHEST/LUNG7</v>
      </c>
      <c r="C129" s="12">
        <f t="shared" si="6"/>
        <v>7</v>
      </c>
      <c r="D129" s="5" t="s">
        <v>28</v>
      </c>
      <c r="E129" s="5" t="s">
        <v>29</v>
      </c>
      <c r="F129" s="13">
        <v>85610</v>
      </c>
      <c r="G129" s="12" t="s">
        <v>618</v>
      </c>
      <c r="H129" s="2">
        <v>83</v>
      </c>
      <c r="I129" s="2">
        <f t="shared" si="7"/>
        <v>28.22</v>
      </c>
      <c r="L129" s="2">
        <v>0</v>
      </c>
      <c r="M129" s="2">
        <v>0</v>
      </c>
      <c r="N129" s="2">
        <v>0</v>
      </c>
      <c r="O129" s="2">
        <v>3.86</v>
      </c>
      <c r="P129" s="2">
        <f>H129*0.7</f>
        <v>58.099999999999994</v>
      </c>
      <c r="Q129" s="2"/>
      <c r="R129" s="12" t="s">
        <v>737</v>
      </c>
    </row>
    <row r="130" spans="1:18" x14ac:dyDescent="0.25">
      <c r="A130" s="12" t="str">
        <f t="shared" si="5"/>
        <v>3240585730</v>
      </c>
      <c r="B130" s="12" t="str">
        <f t="shared" si="4"/>
        <v>32405 - CT BIOPSY CHEST/LUNG8</v>
      </c>
      <c r="C130" s="12">
        <f t="shared" si="6"/>
        <v>8</v>
      </c>
      <c r="D130" s="5" t="s">
        <v>28</v>
      </c>
      <c r="E130" s="5" t="s">
        <v>29</v>
      </c>
      <c r="F130" s="13">
        <v>85730</v>
      </c>
      <c r="G130" s="12" t="s">
        <v>619</v>
      </c>
      <c r="H130" s="2">
        <v>84</v>
      </c>
      <c r="I130" s="2">
        <f t="shared" si="7"/>
        <v>28.56</v>
      </c>
      <c r="L130" s="2">
        <v>0</v>
      </c>
      <c r="M130" s="2">
        <v>0</v>
      </c>
      <c r="N130" s="2">
        <v>0</v>
      </c>
      <c r="O130" s="2">
        <v>5.41</v>
      </c>
      <c r="P130" s="2">
        <f t="shared" ref="P130:P193" si="8">H130*0.7</f>
        <v>58.8</v>
      </c>
      <c r="Q130" s="2"/>
      <c r="R130" s="12" t="s">
        <v>737</v>
      </c>
    </row>
    <row r="131" spans="1:18" x14ac:dyDescent="0.25">
      <c r="A131" s="12" t="str">
        <f t="shared" si="5"/>
        <v>3240588305</v>
      </c>
      <c r="B131" s="12" t="str">
        <f t="shared" ref="B131:B194" si="9">D131&amp;" - "&amp;E131&amp;C131</f>
        <v>32405 - CT BIOPSY CHEST/LUNG9</v>
      </c>
      <c r="C131" s="12">
        <f t="shared" si="6"/>
        <v>9</v>
      </c>
      <c r="D131" s="5" t="s">
        <v>28</v>
      </c>
      <c r="E131" s="5" t="s">
        <v>29</v>
      </c>
      <c r="F131" s="13">
        <v>88305</v>
      </c>
      <c r="G131" s="12" t="s">
        <v>620</v>
      </c>
      <c r="H131" s="2">
        <v>2556</v>
      </c>
      <c r="I131" s="2">
        <f t="shared" si="7"/>
        <v>869.04</v>
      </c>
      <c r="L131" s="2">
        <v>0</v>
      </c>
      <c r="M131" s="2">
        <v>0</v>
      </c>
      <c r="N131" s="2">
        <v>0</v>
      </c>
      <c r="O131" s="2">
        <v>44.52</v>
      </c>
      <c r="P131" s="2">
        <f t="shared" si="8"/>
        <v>1789.1999999999998</v>
      </c>
      <c r="Q131" s="2"/>
      <c r="R131" s="12" t="s">
        <v>737</v>
      </c>
    </row>
    <row r="132" spans="1:18" x14ac:dyDescent="0.25">
      <c r="A132" s="12" t="str">
        <f t="shared" ref="A132:A195" si="10">D132&amp;F132</f>
        <v>3240588342</v>
      </c>
      <c r="B132" s="12" t="str">
        <f t="shared" si="9"/>
        <v>32405 - CT BIOPSY CHEST/LUNG10</v>
      </c>
      <c r="C132" s="12">
        <f t="shared" ref="C132:C195" si="11">IF(D132=D131,1+C131,1)</f>
        <v>10</v>
      </c>
      <c r="D132" s="5" t="s">
        <v>28</v>
      </c>
      <c r="E132" s="5" t="s">
        <v>29</v>
      </c>
      <c r="F132" s="13">
        <v>88342</v>
      </c>
      <c r="G132" s="12" t="s">
        <v>621</v>
      </c>
      <c r="H132" s="2">
        <v>199</v>
      </c>
      <c r="I132" s="2">
        <f t="shared" ref="I132:I195" si="12">H132*(1-0.66)</f>
        <v>67.66</v>
      </c>
      <c r="L132" s="2">
        <v>0</v>
      </c>
      <c r="M132" s="2">
        <v>0</v>
      </c>
      <c r="N132" s="2">
        <v>0</v>
      </c>
      <c r="O132" s="2">
        <v>129.15</v>
      </c>
      <c r="P132" s="2">
        <f>H132*0.7</f>
        <v>139.29999999999998</v>
      </c>
      <c r="Q132" s="2"/>
      <c r="R132" s="12" t="s">
        <v>737</v>
      </c>
    </row>
    <row r="133" spans="1:18" x14ac:dyDescent="0.25">
      <c r="A133" s="12" t="str">
        <f t="shared" si="10"/>
        <v>3240596374</v>
      </c>
      <c r="B133" s="12" t="str">
        <f t="shared" si="9"/>
        <v>32405 - CT BIOPSY CHEST/LUNG11</v>
      </c>
      <c r="C133" s="12">
        <f t="shared" si="11"/>
        <v>11</v>
      </c>
      <c r="D133" s="5" t="s">
        <v>28</v>
      </c>
      <c r="E133" s="5" t="s">
        <v>29</v>
      </c>
      <c r="F133" s="13">
        <v>96374</v>
      </c>
      <c r="G133" s="12" t="s">
        <v>622</v>
      </c>
      <c r="H133" s="2">
        <v>352.29</v>
      </c>
      <c r="I133" s="2">
        <f t="shared" si="12"/>
        <v>119.7786</v>
      </c>
      <c r="L133" s="2">
        <v>0</v>
      </c>
      <c r="M133" s="2">
        <v>0</v>
      </c>
      <c r="N133" s="2">
        <v>0</v>
      </c>
      <c r="O133" s="2">
        <v>0</v>
      </c>
      <c r="P133" s="2">
        <f t="shared" si="8"/>
        <v>246.60300000000001</v>
      </c>
      <c r="Q133" s="2"/>
      <c r="R133" s="12" t="s">
        <v>737</v>
      </c>
    </row>
    <row r="134" spans="1:18" x14ac:dyDescent="0.25">
      <c r="A134" s="12" t="str">
        <f t="shared" si="10"/>
        <v>3240596375</v>
      </c>
      <c r="B134" s="12" t="str">
        <f t="shared" si="9"/>
        <v>32405 - CT BIOPSY CHEST/LUNG12</v>
      </c>
      <c r="C134" s="12">
        <f t="shared" si="11"/>
        <v>12</v>
      </c>
      <c r="D134" s="5" t="s">
        <v>28</v>
      </c>
      <c r="E134" s="5" t="s">
        <v>29</v>
      </c>
      <c r="F134" s="13">
        <v>96375</v>
      </c>
      <c r="G134" s="12" t="s">
        <v>623</v>
      </c>
      <c r="H134" s="2">
        <v>178.5</v>
      </c>
      <c r="I134" s="2">
        <v>60.69</v>
      </c>
      <c r="L134" s="2">
        <v>0</v>
      </c>
      <c r="M134" s="2">
        <v>0</v>
      </c>
      <c r="N134" s="2">
        <v>0</v>
      </c>
      <c r="O134" s="2">
        <v>0</v>
      </c>
      <c r="P134" s="2">
        <v>124.94999999999999</v>
      </c>
      <c r="Q134" s="2"/>
      <c r="R134" s="12" t="s">
        <v>737</v>
      </c>
    </row>
    <row r="135" spans="1:18" x14ac:dyDescent="0.25">
      <c r="A135" s="12" t="str">
        <f t="shared" si="10"/>
        <v>32405J2250</v>
      </c>
      <c r="B135" s="12" t="str">
        <f t="shared" si="9"/>
        <v>32405 - CT BIOPSY CHEST/LUNG13</v>
      </c>
      <c r="C135" s="12">
        <f t="shared" si="11"/>
        <v>13</v>
      </c>
      <c r="D135" s="5" t="s">
        <v>28</v>
      </c>
      <c r="E135" s="5" t="s">
        <v>29</v>
      </c>
      <c r="F135" s="5" t="s">
        <v>606</v>
      </c>
      <c r="G135" s="12" t="s">
        <v>607</v>
      </c>
      <c r="H135" s="2">
        <v>47.25</v>
      </c>
      <c r="I135" s="2">
        <f t="shared" si="12"/>
        <v>16.064999999999998</v>
      </c>
      <c r="L135" s="2">
        <v>0</v>
      </c>
      <c r="M135" s="2">
        <v>0</v>
      </c>
      <c r="N135" s="2">
        <v>0</v>
      </c>
      <c r="O135" s="2">
        <v>28.349999999999998</v>
      </c>
      <c r="P135" s="2">
        <f t="shared" si="8"/>
        <v>33.074999999999996</v>
      </c>
      <c r="Q135" s="2"/>
      <c r="R135" s="12" t="s">
        <v>737</v>
      </c>
    </row>
    <row r="136" spans="1:18" x14ac:dyDescent="0.25">
      <c r="A136" s="12" t="str">
        <f t="shared" si="10"/>
        <v>32405J3010</v>
      </c>
      <c r="B136" s="12" t="str">
        <f t="shared" si="9"/>
        <v>32405 - CT BIOPSY CHEST/LUNG14</v>
      </c>
      <c r="C136" s="12">
        <f t="shared" si="11"/>
        <v>14</v>
      </c>
      <c r="D136" s="5" t="s">
        <v>28</v>
      </c>
      <c r="E136" s="5" t="s">
        <v>29</v>
      </c>
      <c r="F136" s="5" t="s">
        <v>594</v>
      </c>
      <c r="G136" s="12" t="s">
        <v>595</v>
      </c>
      <c r="H136" s="2">
        <v>46.666666666666664</v>
      </c>
      <c r="I136" s="2">
        <f t="shared" si="12"/>
        <v>15.866666666666664</v>
      </c>
      <c r="L136" s="2">
        <v>0</v>
      </c>
      <c r="M136" s="2">
        <v>0</v>
      </c>
      <c r="N136" s="2">
        <v>0</v>
      </c>
      <c r="O136" s="2">
        <v>27.999999999999996</v>
      </c>
      <c r="P136" s="2">
        <f t="shared" si="8"/>
        <v>32.666666666666664</v>
      </c>
      <c r="Q136" s="2"/>
      <c r="R136" s="12" t="s">
        <v>737</v>
      </c>
    </row>
    <row r="137" spans="1:18" x14ac:dyDescent="0.25">
      <c r="A137" s="12" t="str">
        <f t="shared" si="10"/>
        <v>3240588341</v>
      </c>
      <c r="B137" s="12" t="str">
        <f t="shared" si="9"/>
        <v>32405 - CT BIOPSY CHEST/LUNG15</v>
      </c>
      <c r="C137" s="12">
        <f t="shared" si="11"/>
        <v>15</v>
      </c>
      <c r="D137" s="5" t="s">
        <v>28</v>
      </c>
      <c r="E137" s="5" t="s">
        <v>29</v>
      </c>
      <c r="F137" s="5">
        <v>88341</v>
      </c>
      <c r="G137" s="12" t="s">
        <v>624</v>
      </c>
      <c r="H137" s="2">
        <v>323.20999999999998</v>
      </c>
      <c r="I137" s="2">
        <f t="shared" si="12"/>
        <v>109.89139999999998</v>
      </c>
      <c r="L137" s="2">
        <v>0</v>
      </c>
      <c r="M137" s="2">
        <v>0</v>
      </c>
      <c r="N137" s="2">
        <v>0</v>
      </c>
      <c r="O137" s="2">
        <v>58.14</v>
      </c>
      <c r="P137" s="2">
        <f t="shared" si="8"/>
        <v>226.24699999999996</v>
      </c>
      <c r="Q137" s="2"/>
      <c r="R137" s="12" t="s">
        <v>737</v>
      </c>
    </row>
    <row r="138" spans="1:18" x14ac:dyDescent="0.25">
      <c r="A138" s="12" t="str">
        <f t="shared" si="10"/>
        <v>3255532555</v>
      </c>
      <c r="B138" s="12" t="str">
        <f t="shared" si="9"/>
        <v>32555 - THORACENTESIS WITH IMAGE GUIDA1</v>
      </c>
      <c r="C138" s="12">
        <f t="shared" si="11"/>
        <v>1</v>
      </c>
      <c r="D138" s="5" t="s">
        <v>31</v>
      </c>
      <c r="E138" s="5" t="s">
        <v>32</v>
      </c>
      <c r="F138" s="13">
        <v>32555</v>
      </c>
      <c r="G138" s="12" t="s">
        <v>32</v>
      </c>
      <c r="H138" s="2">
        <v>1422.75</v>
      </c>
      <c r="I138" s="2">
        <f t="shared" si="12"/>
        <v>483.73499999999996</v>
      </c>
      <c r="L138" s="2">
        <v>616</v>
      </c>
      <c r="M138" s="2">
        <v>616</v>
      </c>
      <c r="N138" s="2">
        <v>616</v>
      </c>
      <c r="O138" s="2">
        <v>813</v>
      </c>
      <c r="P138" s="2">
        <f t="shared" si="8"/>
        <v>995.92499999999995</v>
      </c>
      <c r="Q138" s="2"/>
      <c r="R138" s="12" t="s">
        <v>737</v>
      </c>
    </row>
    <row r="139" spans="1:18" x14ac:dyDescent="0.25">
      <c r="A139" s="12" t="str">
        <f t="shared" si="10"/>
        <v>3255571046</v>
      </c>
      <c r="B139" s="12" t="str">
        <f t="shared" si="9"/>
        <v>32555 - THORACENTESIS WITH IMAGE GUIDA2</v>
      </c>
      <c r="C139" s="12">
        <f t="shared" si="11"/>
        <v>2</v>
      </c>
      <c r="D139" s="5" t="s">
        <v>31</v>
      </c>
      <c r="E139" s="5" t="s">
        <v>32</v>
      </c>
      <c r="F139" s="13">
        <v>71046</v>
      </c>
      <c r="G139" s="12" t="s">
        <v>30</v>
      </c>
      <c r="H139" s="2">
        <v>504.82999999999993</v>
      </c>
      <c r="I139" s="2">
        <f t="shared" si="12"/>
        <v>171.64219999999995</v>
      </c>
      <c r="L139" s="2">
        <v>59.352800000000002</v>
      </c>
      <c r="M139" s="2">
        <v>59.352800000000002</v>
      </c>
      <c r="N139" s="2">
        <v>59.352800000000002</v>
      </c>
      <c r="O139" s="2">
        <f>H139*0.6</f>
        <v>302.89799999999997</v>
      </c>
      <c r="P139" s="2">
        <f>H139*0.7</f>
        <v>353.38099999999991</v>
      </c>
      <c r="Q139" s="2"/>
      <c r="R139" s="12" t="s">
        <v>737</v>
      </c>
    </row>
    <row r="140" spans="1:18" x14ac:dyDescent="0.25">
      <c r="A140" s="12" t="str">
        <f t="shared" si="10"/>
        <v>3850538505</v>
      </c>
      <c r="B140" s="12" t="str">
        <f t="shared" si="9"/>
        <v>38505 - US BIOPSY LYMPH NODE1</v>
      </c>
      <c r="C140" s="12">
        <f t="shared" si="11"/>
        <v>1</v>
      </c>
      <c r="D140" s="5" t="s">
        <v>33</v>
      </c>
      <c r="E140" s="5" t="s">
        <v>34</v>
      </c>
      <c r="F140" s="13">
        <v>38505</v>
      </c>
      <c r="G140" s="12" t="s">
        <v>34</v>
      </c>
      <c r="H140" s="2">
        <v>2090</v>
      </c>
      <c r="I140" s="2">
        <f t="shared" si="12"/>
        <v>710.59999999999991</v>
      </c>
      <c r="L140" s="2">
        <v>1340</v>
      </c>
      <c r="M140" s="2">
        <v>1340</v>
      </c>
      <c r="N140" s="2">
        <v>1340</v>
      </c>
      <c r="O140" s="2">
        <v>967.8</v>
      </c>
      <c r="P140" s="2">
        <f t="shared" si="8"/>
        <v>1463</v>
      </c>
      <c r="Q140" s="2"/>
      <c r="R140" s="12" t="s">
        <v>737</v>
      </c>
    </row>
    <row r="141" spans="1:18" x14ac:dyDescent="0.25">
      <c r="A141" s="12" t="str">
        <f t="shared" si="10"/>
        <v>3850588305</v>
      </c>
      <c r="B141" s="12" t="str">
        <f t="shared" si="9"/>
        <v>38505 - US BIOPSY LYMPH NODE2</v>
      </c>
      <c r="C141" s="12">
        <f t="shared" si="11"/>
        <v>2</v>
      </c>
      <c r="D141" s="5" t="s">
        <v>33</v>
      </c>
      <c r="E141" s="5" t="s">
        <v>34</v>
      </c>
      <c r="F141" s="13">
        <v>88305</v>
      </c>
      <c r="G141" s="12" t="s">
        <v>625</v>
      </c>
      <c r="H141" s="2">
        <v>278</v>
      </c>
      <c r="I141" s="2">
        <f t="shared" si="12"/>
        <v>94.52</v>
      </c>
      <c r="L141" s="2">
        <v>0</v>
      </c>
      <c r="M141" s="2">
        <v>0</v>
      </c>
      <c r="N141" s="2">
        <v>0</v>
      </c>
      <c r="O141" s="2">
        <v>44.52</v>
      </c>
      <c r="P141" s="2">
        <f t="shared" si="8"/>
        <v>194.6</v>
      </c>
      <c r="Q141" s="2"/>
      <c r="R141" s="12" t="s">
        <v>737</v>
      </c>
    </row>
    <row r="142" spans="1:18" x14ac:dyDescent="0.25">
      <c r="A142" s="12" t="str">
        <f t="shared" si="10"/>
        <v>3850588341</v>
      </c>
      <c r="B142" s="12" t="str">
        <f t="shared" si="9"/>
        <v>38505 - US BIOPSY LYMPH NODE3</v>
      </c>
      <c r="C142" s="12">
        <f t="shared" si="11"/>
        <v>3</v>
      </c>
      <c r="D142" s="5" t="s">
        <v>33</v>
      </c>
      <c r="E142" s="5" t="s">
        <v>34</v>
      </c>
      <c r="F142" s="13">
        <v>88341</v>
      </c>
      <c r="G142" s="12" t="s">
        <v>624</v>
      </c>
      <c r="H142" s="2">
        <v>542.4</v>
      </c>
      <c r="I142" s="2">
        <f t="shared" si="12"/>
        <v>184.41599999999997</v>
      </c>
      <c r="L142" s="2">
        <v>0</v>
      </c>
      <c r="M142" s="2">
        <v>0</v>
      </c>
      <c r="N142" s="2">
        <v>0</v>
      </c>
      <c r="O142" s="2">
        <v>58.14</v>
      </c>
      <c r="P142" s="2">
        <f t="shared" si="8"/>
        <v>379.67999999999995</v>
      </c>
      <c r="Q142" s="2"/>
      <c r="R142" s="12" t="s">
        <v>737</v>
      </c>
    </row>
    <row r="143" spans="1:18" x14ac:dyDescent="0.25">
      <c r="A143" s="12" t="str">
        <f t="shared" si="10"/>
        <v>3850588342</v>
      </c>
      <c r="B143" s="12" t="str">
        <f t="shared" si="9"/>
        <v>38505 - US BIOPSY LYMPH NODE4</v>
      </c>
      <c r="C143" s="12">
        <f t="shared" si="11"/>
        <v>4</v>
      </c>
      <c r="D143" s="5" t="s">
        <v>33</v>
      </c>
      <c r="E143" s="5" t="s">
        <v>34</v>
      </c>
      <c r="F143" s="13">
        <v>88342</v>
      </c>
      <c r="G143" s="12" t="s">
        <v>626</v>
      </c>
      <c r="H143" s="2">
        <v>214.25</v>
      </c>
      <c r="I143" s="2">
        <f t="shared" si="12"/>
        <v>72.844999999999999</v>
      </c>
      <c r="L143" s="2">
        <v>0</v>
      </c>
      <c r="M143" s="2">
        <v>0</v>
      </c>
      <c r="N143" s="2">
        <v>0</v>
      </c>
      <c r="O143" s="2">
        <v>129.15</v>
      </c>
      <c r="P143" s="2">
        <f>H143*0.7</f>
        <v>149.97499999999999</v>
      </c>
      <c r="Q143" s="2"/>
      <c r="R143" s="12" t="s">
        <v>737</v>
      </c>
    </row>
    <row r="144" spans="1:18" x14ac:dyDescent="0.25">
      <c r="A144" s="12" t="str">
        <f t="shared" si="10"/>
        <v>4283042830</v>
      </c>
      <c r="B144" s="12" t="str">
        <f t="shared" si="9"/>
        <v>42830 - REMOVAL OF ADENOIDS1</v>
      </c>
      <c r="C144" s="12">
        <f t="shared" si="11"/>
        <v>1</v>
      </c>
      <c r="D144" s="5" t="s">
        <v>36</v>
      </c>
      <c r="E144" s="5" t="s">
        <v>37</v>
      </c>
      <c r="F144" s="13">
        <v>42830</v>
      </c>
      <c r="G144" s="12" t="s">
        <v>37</v>
      </c>
      <c r="H144" s="2">
        <v>2813</v>
      </c>
      <c r="I144" s="2">
        <f t="shared" si="12"/>
        <v>956.42</v>
      </c>
      <c r="L144" s="2">
        <v>2556</v>
      </c>
      <c r="M144" s="2">
        <v>2556</v>
      </c>
      <c r="N144" s="2">
        <v>2556</v>
      </c>
      <c r="O144" s="2">
        <v>1687.8</v>
      </c>
      <c r="P144" s="2">
        <f t="shared" si="8"/>
        <v>1969.1</v>
      </c>
      <c r="Q144" s="2"/>
      <c r="R144" s="12" t="s">
        <v>737</v>
      </c>
    </row>
    <row r="145" spans="1:18" x14ac:dyDescent="0.25">
      <c r="A145" s="12" t="str">
        <f t="shared" si="10"/>
        <v>4283069436</v>
      </c>
      <c r="B145" s="12" t="str">
        <f t="shared" si="9"/>
        <v>42830 - REMOVAL OF ADENOIDS2</v>
      </c>
      <c r="C145" s="12">
        <f t="shared" si="11"/>
        <v>2</v>
      </c>
      <c r="D145" s="5" t="s">
        <v>36</v>
      </c>
      <c r="E145" s="5" t="s">
        <v>37</v>
      </c>
      <c r="F145" s="5">
        <v>69436</v>
      </c>
      <c r="G145" s="12" t="s">
        <v>627</v>
      </c>
      <c r="H145" s="2">
        <v>2813</v>
      </c>
      <c r="I145" s="2">
        <f t="shared" si="12"/>
        <v>956.42</v>
      </c>
      <c r="L145" s="2">
        <v>0</v>
      </c>
      <c r="M145" s="2">
        <v>0</v>
      </c>
      <c r="N145" s="2">
        <v>0</v>
      </c>
      <c r="O145" s="2">
        <v>1687.8</v>
      </c>
      <c r="P145" s="2">
        <f t="shared" si="8"/>
        <v>1969.1</v>
      </c>
      <c r="Q145" s="2"/>
      <c r="R145" s="12" t="s">
        <v>737</v>
      </c>
    </row>
    <row r="146" spans="1:18" x14ac:dyDescent="0.25">
      <c r="A146" s="12" t="str">
        <f t="shared" si="10"/>
        <v>42830250</v>
      </c>
      <c r="B146" s="12" t="str">
        <f t="shared" si="9"/>
        <v>42830 - REMOVAL OF ADENOIDS3</v>
      </c>
      <c r="C146" s="12">
        <f t="shared" si="11"/>
        <v>3</v>
      </c>
      <c r="D146" s="5" t="s">
        <v>36</v>
      </c>
      <c r="E146" s="5" t="s">
        <v>37</v>
      </c>
      <c r="F146" s="5">
        <v>250</v>
      </c>
      <c r="G146" s="12" t="s">
        <v>584</v>
      </c>
      <c r="H146" s="2">
        <v>113</v>
      </c>
      <c r="I146" s="2">
        <f t="shared" si="12"/>
        <v>38.419999999999995</v>
      </c>
      <c r="L146" s="2">
        <v>0</v>
      </c>
      <c r="M146" s="2">
        <v>0</v>
      </c>
      <c r="N146" s="2">
        <v>0</v>
      </c>
      <c r="O146" s="2">
        <v>24.599999999999998</v>
      </c>
      <c r="P146" s="2">
        <f t="shared" si="8"/>
        <v>79.099999999999994</v>
      </c>
      <c r="Q146" s="2"/>
      <c r="R146" s="12" t="s">
        <v>737</v>
      </c>
    </row>
    <row r="147" spans="1:18" x14ac:dyDescent="0.25">
      <c r="A147" s="12" t="str">
        <f t="shared" si="10"/>
        <v>42830270</v>
      </c>
      <c r="B147" s="12" t="str">
        <f t="shared" si="9"/>
        <v>42830 - REMOVAL OF ADENOIDS4</v>
      </c>
      <c r="C147" s="12">
        <f t="shared" si="11"/>
        <v>4</v>
      </c>
      <c r="D147" s="5" t="s">
        <v>36</v>
      </c>
      <c r="E147" s="5" t="s">
        <v>37</v>
      </c>
      <c r="F147" s="5">
        <v>270</v>
      </c>
      <c r="G147" s="12" t="s">
        <v>585</v>
      </c>
      <c r="H147" s="2">
        <v>52.29</v>
      </c>
      <c r="I147" s="2">
        <f t="shared" si="12"/>
        <v>17.778599999999997</v>
      </c>
      <c r="L147" s="2">
        <v>0</v>
      </c>
      <c r="M147" s="2">
        <v>0</v>
      </c>
      <c r="N147" s="2">
        <v>0</v>
      </c>
      <c r="O147" s="2">
        <v>31.373999999999999</v>
      </c>
      <c r="P147" s="2">
        <f t="shared" si="8"/>
        <v>36.602999999999994</v>
      </c>
      <c r="Q147" s="2"/>
      <c r="R147" s="12" t="s">
        <v>737</v>
      </c>
    </row>
    <row r="148" spans="1:18" x14ac:dyDescent="0.25">
      <c r="A148" s="12" t="str">
        <f t="shared" si="10"/>
        <v>42830272</v>
      </c>
      <c r="B148" s="12" t="str">
        <f t="shared" si="9"/>
        <v>42830 - REMOVAL OF ADENOIDS5</v>
      </c>
      <c r="C148" s="12">
        <f t="shared" si="11"/>
        <v>5</v>
      </c>
      <c r="D148" s="5" t="s">
        <v>36</v>
      </c>
      <c r="E148" s="5" t="s">
        <v>37</v>
      </c>
      <c r="F148" s="5">
        <v>272</v>
      </c>
      <c r="G148" s="12" t="s">
        <v>586</v>
      </c>
      <c r="H148" s="2">
        <v>38.21</v>
      </c>
      <c r="I148" s="2">
        <f t="shared" si="12"/>
        <v>12.991399999999999</v>
      </c>
      <c r="L148" s="2">
        <v>0</v>
      </c>
      <c r="M148" s="2">
        <v>0</v>
      </c>
      <c r="N148" s="2">
        <v>0</v>
      </c>
      <c r="O148" s="2">
        <v>22.925999999999998</v>
      </c>
      <c r="P148" s="2">
        <f t="shared" si="8"/>
        <v>26.747</v>
      </c>
      <c r="Q148" s="2"/>
      <c r="R148" s="12" t="s">
        <v>737</v>
      </c>
    </row>
    <row r="149" spans="1:18" x14ac:dyDescent="0.25">
      <c r="A149" s="12" t="str">
        <f t="shared" si="10"/>
        <v>42830278</v>
      </c>
      <c r="B149" s="12" t="str">
        <f t="shared" si="9"/>
        <v>42830 - REMOVAL OF ADENOIDS6</v>
      </c>
      <c r="C149" s="12">
        <f t="shared" si="11"/>
        <v>6</v>
      </c>
      <c r="D149" s="5" t="s">
        <v>36</v>
      </c>
      <c r="E149" s="5" t="s">
        <v>37</v>
      </c>
      <c r="F149" s="5">
        <v>278</v>
      </c>
      <c r="G149" s="12" t="s">
        <v>628</v>
      </c>
      <c r="H149" s="2">
        <v>413</v>
      </c>
      <c r="I149" s="2">
        <f t="shared" si="12"/>
        <v>140.41999999999999</v>
      </c>
      <c r="L149" s="2">
        <v>0</v>
      </c>
      <c r="M149" s="2">
        <v>0</v>
      </c>
      <c r="N149" s="2">
        <v>0</v>
      </c>
      <c r="O149" s="2">
        <v>421.05599999999998</v>
      </c>
      <c r="P149" s="2">
        <f t="shared" si="8"/>
        <v>289.09999999999997</v>
      </c>
      <c r="Q149" s="2"/>
      <c r="R149" s="12" t="s">
        <v>737</v>
      </c>
    </row>
    <row r="150" spans="1:18" x14ac:dyDescent="0.25">
      <c r="A150" s="12" t="str">
        <f t="shared" si="10"/>
        <v>42830370</v>
      </c>
      <c r="B150" s="12" t="str">
        <f t="shared" si="9"/>
        <v>42830 - REMOVAL OF ADENOIDS7</v>
      </c>
      <c r="C150" s="12">
        <f t="shared" si="11"/>
        <v>7</v>
      </c>
      <c r="D150" s="5" t="s">
        <v>36</v>
      </c>
      <c r="E150" s="5" t="s">
        <v>37</v>
      </c>
      <c r="F150" s="5">
        <v>370</v>
      </c>
      <c r="G150" s="12" t="s">
        <v>587</v>
      </c>
      <c r="H150" s="2">
        <v>463.83700000000005</v>
      </c>
      <c r="I150" s="2">
        <f t="shared" si="12"/>
        <v>157.70457999999999</v>
      </c>
      <c r="L150" s="2">
        <v>0</v>
      </c>
      <c r="M150" s="2">
        <v>0</v>
      </c>
      <c r="N150" s="2">
        <v>0</v>
      </c>
      <c r="O150" s="2">
        <v>278.30220000000003</v>
      </c>
      <c r="P150" s="2">
        <f t="shared" si="8"/>
        <v>324.6859</v>
      </c>
      <c r="Q150" s="2"/>
      <c r="R150" s="12" t="s">
        <v>737</v>
      </c>
    </row>
    <row r="151" spans="1:18" x14ac:dyDescent="0.25">
      <c r="A151" s="12" t="str">
        <f t="shared" si="10"/>
        <v>42830710</v>
      </c>
      <c r="B151" s="12" t="str">
        <f t="shared" si="9"/>
        <v>42830 - REMOVAL OF ADENOIDS8</v>
      </c>
      <c r="C151" s="12">
        <f t="shared" si="11"/>
        <v>8</v>
      </c>
      <c r="D151" s="5" t="s">
        <v>36</v>
      </c>
      <c r="E151" s="5" t="s">
        <v>37</v>
      </c>
      <c r="F151" s="5">
        <v>710</v>
      </c>
      <c r="G151" s="12" t="s">
        <v>588</v>
      </c>
      <c r="H151" s="2">
        <v>942.55349999999999</v>
      </c>
      <c r="I151" s="2">
        <f t="shared" si="12"/>
        <v>320.46818999999999</v>
      </c>
      <c r="L151" s="2">
        <v>0</v>
      </c>
      <c r="M151" s="2">
        <v>0</v>
      </c>
      <c r="N151" s="2">
        <v>0</v>
      </c>
      <c r="O151" s="2">
        <v>565.53210000000001</v>
      </c>
      <c r="P151" s="2">
        <f t="shared" si="8"/>
        <v>659.78744999999992</v>
      </c>
      <c r="Q151" s="2"/>
      <c r="R151" s="12" t="s">
        <v>737</v>
      </c>
    </row>
    <row r="152" spans="1:18" x14ac:dyDescent="0.25">
      <c r="A152" s="12" t="str">
        <f t="shared" si="10"/>
        <v>42830J1100</v>
      </c>
      <c r="B152" s="12" t="str">
        <f t="shared" si="9"/>
        <v>42830 - REMOVAL OF ADENOIDS9</v>
      </c>
      <c r="C152" s="12">
        <f t="shared" si="11"/>
        <v>9</v>
      </c>
      <c r="D152" s="5" t="s">
        <v>36</v>
      </c>
      <c r="E152" s="5" t="s">
        <v>37</v>
      </c>
      <c r="F152" s="5" t="s">
        <v>590</v>
      </c>
      <c r="G152" s="12" t="s">
        <v>591</v>
      </c>
      <c r="H152" s="2">
        <v>30</v>
      </c>
      <c r="I152" s="2">
        <f t="shared" si="12"/>
        <v>10.199999999999999</v>
      </c>
      <c r="L152" s="2">
        <v>0</v>
      </c>
      <c r="M152" s="2">
        <v>0</v>
      </c>
      <c r="N152" s="2">
        <v>0</v>
      </c>
      <c r="O152" s="2">
        <v>18</v>
      </c>
      <c r="P152" s="2">
        <f t="shared" si="8"/>
        <v>21</v>
      </c>
      <c r="Q152" s="2"/>
      <c r="R152" s="12" t="s">
        <v>737</v>
      </c>
    </row>
    <row r="153" spans="1:18" x14ac:dyDescent="0.25">
      <c r="A153" s="12" t="str">
        <f t="shared" si="10"/>
        <v>42830J2405</v>
      </c>
      <c r="B153" s="12" t="str">
        <f t="shared" si="9"/>
        <v>42830 - REMOVAL OF ADENOIDS10</v>
      </c>
      <c r="C153" s="12">
        <f t="shared" si="11"/>
        <v>10</v>
      </c>
      <c r="D153" s="5" t="s">
        <v>36</v>
      </c>
      <c r="E153" s="5" t="s">
        <v>37</v>
      </c>
      <c r="F153" s="5" t="s">
        <v>608</v>
      </c>
      <c r="G153" s="12" t="s">
        <v>609</v>
      </c>
      <c r="H153" s="2">
        <v>74</v>
      </c>
      <c r="I153" s="2">
        <f t="shared" si="12"/>
        <v>25.159999999999997</v>
      </c>
      <c r="L153" s="2">
        <v>0</v>
      </c>
      <c r="M153" s="2">
        <v>0</v>
      </c>
      <c r="N153" s="2">
        <v>0</v>
      </c>
      <c r="O153" s="2">
        <v>44.4</v>
      </c>
      <c r="P153" s="2">
        <f t="shared" si="8"/>
        <v>51.8</v>
      </c>
      <c r="Q153" s="2"/>
      <c r="R153" s="12" t="s">
        <v>737</v>
      </c>
    </row>
    <row r="154" spans="1:18" x14ac:dyDescent="0.25">
      <c r="A154" s="12" t="str">
        <f t="shared" si="10"/>
        <v>42830J3010</v>
      </c>
      <c r="B154" s="12" t="str">
        <f t="shared" si="9"/>
        <v>42830 - REMOVAL OF ADENOIDS11</v>
      </c>
      <c r="C154" s="12">
        <f t="shared" si="11"/>
        <v>11</v>
      </c>
      <c r="D154" s="5" t="s">
        <v>36</v>
      </c>
      <c r="E154" s="5" t="s">
        <v>37</v>
      </c>
      <c r="F154" s="5" t="s">
        <v>594</v>
      </c>
      <c r="G154" s="12" t="s">
        <v>595</v>
      </c>
      <c r="H154" s="2">
        <v>42</v>
      </c>
      <c r="I154" s="2">
        <f t="shared" si="12"/>
        <v>14.28</v>
      </c>
      <c r="L154" s="2">
        <v>0</v>
      </c>
      <c r="M154" s="2">
        <v>0</v>
      </c>
      <c r="N154" s="2">
        <v>0</v>
      </c>
      <c r="O154" s="2">
        <v>25.2</v>
      </c>
      <c r="P154" s="2">
        <f t="shared" si="8"/>
        <v>29.4</v>
      </c>
      <c r="Q154" s="2"/>
      <c r="R154" s="12" t="s">
        <v>737</v>
      </c>
    </row>
    <row r="155" spans="1:18" x14ac:dyDescent="0.25">
      <c r="A155" s="12" t="str">
        <f t="shared" si="10"/>
        <v>42830J7120</v>
      </c>
      <c r="B155" s="12" t="str">
        <f t="shared" si="9"/>
        <v>42830 - REMOVAL OF ADENOIDS12</v>
      </c>
      <c r="C155" s="12">
        <f t="shared" si="11"/>
        <v>12</v>
      </c>
      <c r="D155" s="5" t="s">
        <v>36</v>
      </c>
      <c r="E155" s="5" t="s">
        <v>37</v>
      </c>
      <c r="F155" s="5" t="s">
        <v>596</v>
      </c>
      <c r="G155" s="12" t="s">
        <v>597</v>
      </c>
      <c r="H155" s="2">
        <v>177</v>
      </c>
      <c r="I155" s="2">
        <f t="shared" si="12"/>
        <v>60.179999999999993</v>
      </c>
      <c r="L155" s="2">
        <v>0</v>
      </c>
      <c r="M155" s="2">
        <v>0</v>
      </c>
      <c r="N155" s="2">
        <v>0</v>
      </c>
      <c r="O155" s="2">
        <v>106.2</v>
      </c>
      <c r="P155" s="2">
        <f t="shared" si="8"/>
        <v>123.89999999999999</v>
      </c>
      <c r="Q155" s="2"/>
      <c r="R155" s="12" t="s">
        <v>737</v>
      </c>
    </row>
    <row r="156" spans="1:18" x14ac:dyDescent="0.25">
      <c r="A156" s="12" t="str">
        <f t="shared" si="10"/>
        <v>4282042820</v>
      </c>
      <c r="B156" s="12" t="str">
        <f t="shared" si="9"/>
        <v>42820 - Removal of tonsils and adenoid glands patient younger than age 121</v>
      </c>
      <c r="C156" s="12">
        <f t="shared" si="11"/>
        <v>1</v>
      </c>
      <c r="D156" s="13">
        <v>42820</v>
      </c>
      <c r="E156" s="5" t="s">
        <v>289</v>
      </c>
      <c r="F156" s="13">
        <v>42820</v>
      </c>
      <c r="G156" s="12" t="s">
        <v>35</v>
      </c>
      <c r="H156" s="2">
        <v>6093.15</v>
      </c>
      <c r="I156" s="2">
        <f t="shared" si="12"/>
        <v>2071.6709999999998</v>
      </c>
      <c r="L156" s="2">
        <v>4210</v>
      </c>
      <c r="M156" s="2">
        <v>4210</v>
      </c>
      <c r="N156" s="2">
        <v>4210</v>
      </c>
      <c r="O156" s="2">
        <v>3209.2000000000003</v>
      </c>
      <c r="P156" s="2">
        <f t="shared" si="8"/>
        <v>4265.2049999999999</v>
      </c>
      <c r="Q156" s="2"/>
      <c r="R156" s="12" t="s">
        <v>737</v>
      </c>
    </row>
    <row r="157" spans="1:18" x14ac:dyDescent="0.25">
      <c r="A157" s="12" t="str">
        <f t="shared" si="10"/>
        <v>42820250</v>
      </c>
      <c r="B157" s="12" t="str">
        <f t="shared" si="9"/>
        <v>42820 - Removal of tonsils and adenoid glands patient younger than age 122</v>
      </c>
      <c r="C157" s="12">
        <f t="shared" si="11"/>
        <v>2</v>
      </c>
      <c r="D157" s="13">
        <v>42820</v>
      </c>
      <c r="E157" s="5" t="s">
        <v>289</v>
      </c>
      <c r="F157" s="5">
        <v>250</v>
      </c>
      <c r="G157" s="12" t="s">
        <v>584</v>
      </c>
      <c r="H157" s="2">
        <v>56</v>
      </c>
      <c r="I157" s="2">
        <f t="shared" si="12"/>
        <v>19.04</v>
      </c>
      <c r="L157" s="2">
        <v>0</v>
      </c>
      <c r="M157" s="2">
        <v>0</v>
      </c>
      <c r="N157" s="2">
        <v>0</v>
      </c>
      <c r="O157" s="2">
        <v>33.6</v>
      </c>
      <c r="P157" s="2">
        <f t="shared" si="8"/>
        <v>39.199999999999996</v>
      </c>
      <c r="Q157" s="2"/>
      <c r="R157" s="12" t="s">
        <v>737</v>
      </c>
    </row>
    <row r="158" spans="1:18" x14ac:dyDescent="0.25">
      <c r="A158" s="12" t="str">
        <f t="shared" si="10"/>
        <v>42820270</v>
      </c>
      <c r="B158" s="12" t="str">
        <f t="shared" si="9"/>
        <v>42820 - Removal of tonsils and adenoid glands patient younger than age 123</v>
      </c>
      <c r="C158" s="12">
        <f t="shared" si="11"/>
        <v>3</v>
      </c>
      <c r="D158" s="13">
        <v>42820</v>
      </c>
      <c r="E158" s="5" t="s">
        <v>289</v>
      </c>
      <c r="F158" s="5">
        <v>270</v>
      </c>
      <c r="G158" s="12" t="s">
        <v>585</v>
      </c>
      <c r="H158" s="2">
        <v>90.02</v>
      </c>
      <c r="I158" s="2">
        <f t="shared" si="12"/>
        <v>30.606799999999996</v>
      </c>
      <c r="L158" s="2">
        <v>0</v>
      </c>
      <c r="M158" s="2">
        <v>0</v>
      </c>
      <c r="N158" s="2">
        <v>0</v>
      </c>
      <c r="O158" s="2">
        <v>54.011999999999993</v>
      </c>
      <c r="P158" s="2">
        <f t="shared" si="8"/>
        <v>63.013999999999996</v>
      </c>
      <c r="Q158" s="2"/>
      <c r="R158" s="12" t="s">
        <v>737</v>
      </c>
    </row>
    <row r="159" spans="1:18" x14ac:dyDescent="0.25">
      <c r="A159" s="12" t="str">
        <f t="shared" si="10"/>
        <v>42820272</v>
      </c>
      <c r="B159" s="12" t="str">
        <f t="shared" si="9"/>
        <v>42820 - Removal of tonsils and adenoid glands patient younger than age 124</v>
      </c>
      <c r="C159" s="12">
        <f t="shared" si="11"/>
        <v>4</v>
      </c>
      <c r="D159" s="13">
        <v>42820</v>
      </c>
      <c r="E159" s="5" t="s">
        <v>289</v>
      </c>
      <c r="F159" s="5">
        <v>272</v>
      </c>
      <c r="G159" s="12" t="s">
        <v>582</v>
      </c>
      <c r="H159" s="2">
        <v>630.29999999999995</v>
      </c>
      <c r="I159" s="2">
        <f t="shared" si="12"/>
        <v>214.30199999999996</v>
      </c>
      <c r="L159" s="2">
        <v>0</v>
      </c>
      <c r="M159" s="2">
        <v>0</v>
      </c>
      <c r="N159" s="2">
        <v>0</v>
      </c>
      <c r="O159" s="2">
        <v>378.17999999999995</v>
      </c>
      <c r="P159" s="2">
        <f t="shared" si="8"/>
        <v>441.20999999999992</v>
      </c>
      <c r="Q159" s="2"/>
      <c r="R159" s="12" t="s">
        <v>737</v>
      </c>
    </row>
    <row r="160" spans="1:18" x14ac:dyDescent="0.25">
      <c r="A160" s="12" t="str">
        <f t="shared" si="10"/>
        <v>42820370</v>
      </c>
      <c r="B160" s="12" t="str">
        <f t="shared" si="9"/>
        <v>42820 - Removal of tonsils and adenoid glands patient younger than age 125</v>
      </c>
      <c r="C160" s="12">
        <f t="shared" si="11"/>
        <v>5</v>
      </c>
      <c r="D160" s="13">
        <v>42820</v>
      </c>
      <c r="E160" s="5" t="s">
        <v>289</v>
      </c>
      <c r="F160" s="5">
        <v>370</v>
      </c>
      <c r="G160" s="12" t="s">
        <v>587</v>
      </c>
      <c r="H160" s="2">
        <v>534.23700000000008</v>
      </c>
      <c r="I160" s="2">
        <f t="shared" si="12"/>
        <v>181.64058</v>
      </c>
      <c r="L160" s="2">
        <v>0</v>
      </c>
      <c r="M160" s="2">
        <v>0</v>
      </c>
      <c r="N160" s="2">
        <v>0</v>
      </c>
      <c r="O160" s="2">
        <v>320.54220000000004</v>
      </c>
      <c r="P160" s="2">
        <f t="shared" si="8"/>
        <v>373.96590000000003</v>
      </c>
      <c r="Q160" s="2"/>
      <c r="R160" s="12" t="s">
        <v>737</v>
      </c>
    </row>
    <row r="161" spans="1:18" x14ac:dyDescent="0.25">
      <c r="A161" s="12" t="str">
        <f t="shared" si="10"/>
        <v>42820710</v>
      </c>
      <c r="B161" s="12" t="str">
        <f t="shared" si="9"/>
        <v>42820 - Removal of tonsils and adenoid glands patient younger than age 126</v>
      </c>
      <c r="C161" s="12">
        <f t="shared" si="11"/>
        <v>6</v>
      </c>
      <c r="D161" s="13">
        <v>42820</v>
      </c>
      <c r="E161" s="5" t="s">
        <v>289</v>
      </c>
      <c r="F161" s="5">
        <v>710</v>
      </c>
      <c r="G161" s="12" t="s">
        <v>588</v>
      </c>
      <c r="H161" s="2">
        <v>980.35350000000005</v>
      </c>
      <c r="I161" s="2">
        <f t="shared" si="12"/>
        <v>333.32018999999997</v>
      </c>
      <c r="L161" s="2">
        <v>0</v>
      </c>
      <c r="M161" s="2">
        <v>0</v>
      </c>
      <c r="N161" s="2">
        <v>0</v>
      </c>
      <c r="O161" s="2">
        <v>588.21209999999996</v>
      </c>
      <c r="P161" s="2">
        <f t="shared" si="8"/>
        <v>686.24744999999996</v>
      </c>
      <c r="Q161" s="2"/>
      <c r="R161" s="12" t="s">
        <v>737</v>
      </c>
    </row>
    <row r="162" spans="1:18" x14ac:dyDescent="0.25">
      <c r="A162" s="12" t="str">
        <f t="shared" si="10"/>
        <v>42820J1100</v>
      </c>
      <c r="B162" s="12" t="str">
        <f t="shared" si="9"/>
        <v>42820 - Removal of tonsils and adenoid glands patient younger than age 127</v>
      </c>
      <c r="C162" s="12">
        <f t="shared" si="11"/>
        <v>7</v>
      </c>
      <c r="D162" s="13">
        <v>42820</v>
      </c>
      <c r="E162" s="5" t="s">
        <v>289</v>
      </c>
      <c r="F162" s="5" t="s">
        <v>590</v>
      </c>
      <c r="G162" s="12" t="s">
        <v>591</v>
      </c>
      <c r="H162" s="2">
        <v>30</v>
      </c>
      <c r="I162" s="2">
        <f t="shared" si="12"/>
        <v>10.199999999999999</v>
      </c>
      <c r="L162" s="2">
        <v>0</v>
      </c>
      <c r="M162" s="2">
        <v>0</v>
      </c>
      <c r="N162" s="2">
        <v>0</v>
      </c>
      <c r="O162" s="2">
        <v>18</v>
      </c>
      <c r="P162" s="2">
        <f t="shared" si="8"/>
        <v>21</v>
      </c>
      <c r="Q162" s="2"/>
      <c r="R162" s="12" t="s">
        <v>737</v>
      </c>
    </row>
    <row r="163" spans="1:18" x14ac:dyDescent="0.25">
      <c r="A163" s="12" t="str">
        <f t="shared" si="10"/>
        <v>42820J2405</v>
      </c>
      <c r="B163" s="12" t="str">
        <f t="shared" si="9"/>
        <v>42820 - Removal of tonsils and adenoid glands patient younger than age 128</v>
      </c>
      <c r="C163" s="12">
        <f t="shared" si="11"/>
        <v>8</v>
      </c>
      <c r="D163" s="13">
        <v>42820</v>
      </c>
      <c r="E163" s="5" t="s">
        <v>289</v>
      </c>
      <c r="F163" s="5" t="s">
        <v>608</v>
      </c>
      <c r="G163" s="12" t="s">
        <v>609</v>
      </c>
      <c r="H163" s="2">
        <v>74</v>
      </c>
      <c r="I163" s="2">
        <f t="shared" si="12"/>
        <v>25.159999999999997</v>
      </c>
      <c r="L163" s="2">
        <v>0</v>
      </c>
      <c r="M163" s="2">
        <v>0</v>
      </c>
      <c r="N163" s="2">
        <v>0</v>
      </c>
      <c r="O163" s="2">
        <v>44.4</v>
      </c>
      <c r="P163" s="2">
        <f t="shared" si="8"/>
        <v>51.8</v>
      </c>
      <c r="Q163" s="2"/>
      <c r="R163" s="12" t="s">
        <v>737</v>
      </c>
    </row>
    <row r="164" spans="1:18" x14ac:dyDescent="0.25">
      <c r="A164" s="12" t="str">
        <f t="shared" si="10"/>
        <v>42820J3010</v>
      </c>
      <c r="B164" s="12" t="str">
        <f t="shared" si="9"/>
        <v>42820 - Removal of tonsils and adenoid glands patient younger than age 129</v>
      </c>
      <c r="C164" s="12">
        <f t="shared" si="11"/>
        <v>9</v>
      </c>
      <c r="D164" s="13">
        <v>42820</v>
      </c>
      <c r="E164" s="5" t="s">
        <v>289</v>
      </c>
      <c r="F164" s="5" t="s">
        <v>594</v>
      </c>
      <c r="G164" s="12" t="s">
        <v>595</v>
      </c>
      <c r="H164" s="2">
        <v>42</v>
      </c>
      <c r="I164" s="2">
        <f t="shared" si="12"/>
        <v>14.28</v>
      </c>
      <c r="L164" s="2">
        <v>0</v>
      </c>
      <c r="M164" s="2">
        <v>0</v>
      </c>
      <c r="N164" s="2">
        <v>0</v>
      </c>
      <c r="O164" s="2">
        <v>25.2</v>
      </c>
      <c r="P164" s="2">
        <f t="shared" si="8"/>
        <v>29.4</v>
      </c>
      <c r="Q164" s="2"/>
      <c r="R164" s="12" t="s">
        <v>737</v>
      </c>
    </row>
    <row r="165" spans="1:18" x14ac:dyDescent="0.25">
      <c r="A165" s="12" t="str">
        <f t="shared" si="10"/>
        <v>42820J7120</v>
      </c>
      <c r="B165" s="12" t="str">
        <f t="shared" si="9"/>
        <v>42820 - Removal of tonsils and adenoid glands patient younger than age 1210</v>
      </c>
      <c r="C165" s="12">
        <f t="shared" si="11"/>
        <v>10</v>
      </c>
      <c r="D165" s="13">
        <v>42820</v>
      </c>
      <c r="E165" s="5" t="s">
        <v>289</v>
      </c>
      <c r="F165" s="5" t="s">
        <v>596</v>
      </c>
      <c r="G165" s="12" t="s">
        <v>597</v>
      </c>
      <c r="H165" s="2">
        <v>177</v>
      </c>
      <c r="I165" s="2">
        <f t="shared" si="12"/>
        <v>60.179999999999993</v>
      </c>
      <c r="L165" s="2">
        <v>0</v>
      </c>
      <c r="M165" s="2">
        <v>0</v>
      </c>
      <c r="N165" s="2">
        <v>0</v>
      </c>
      <c r="O165" s="2">
        <v>106.2</v>
      </c>
      <c r="P165" s="2">
        <f t="shared" si="8"/>
        <v>123.89999999999999</v>
      </c>
      <c r="Q165" s="2"/>
      <c r="R165" s="12" t="s">
        <v>737</v>
      </c>
    </row>
    <row r="166" spans="1:18" x14ac:dyDescent="0.25">
      <c r="A166" s="12" t="str">
        <f t="shared" si="10"/>
        <v>4323543235</v>
      </c>
      <c r="B166" s="12" t="str">
        <f t="shared" si="9"/>
        <v>43235 - EGD DIAGNOSTIC BRUSH WASH1</v>
      </c>
      <c r="C166" s="12">
        <f t="shared" si="11"/>
        <v>1</v>
      </c>
      <c r="D166" s="5" t="s">
        <v>38</v>
      </c>
      <c r="E166" s="5" t="s">
        <v>39</v>
      </c>
      <c r="F166" s="13">
        <v>43235</v>
      </c>
      <c r="G166" s="12" t="s">
        <v>39</v>
      </c>
      <c r="H166" s="2">
        <v>2704.17</v>
      </c>
      <c r="I166" s="2">
        <f t="shared" si="12"/>
        <v>919.41779999999994</v>
      </c>
      <c r="L166" s="2">
        <v>767</v>
      </c>
      <c r="M166" s="2">
        <v>767</v>
      </c>
      <c r="N166" s="2">
        <v>767</v>
      </c>
      <c r="O166" s="2">
        <v>1329.9359999999999</v>
      </c>
      <c r="P166" s="2">
        <f t="shared" si="8"/>
        <v>1892.9189999999999</v>
      </c>
      <c r="Q166" s="2"/>
      <c r="R166" s="12" t="s">
        <v>737</v>
      </c>
    </row>
    <row r="167" spans="1:18" x14ac:dyDescent="0.25">
      <c r="A167" s="12" t="str">
        <f t="shared" si="10"/>
        <v>43235250</v>
      </c>
      <c r="B167" s="12" t="str">
        <f t="shared" si="9"/>
        <v>43235 - EGD DIAGNOSTIC BRUSH WASH2</v>
      </c>
      <c r="C167" s="12">
        <f t="shared" si="11"/>
        <v>2</v>
      </c>
      <c r="D167" s="5" t="s">
        <v>38</v>
      </c>
      <c r="E167" s="5" t="s">
        <v>39</v>
      </c>
      <c r="F167" s="13">
        <v>250</v>
      </c>
      <c r="G167" s="12" t="s">
        <v>584</v>
      </c>
      <c r="H167" s="2">
        <v>52.5</v>
      </c>
      <c r="I167" s="2">
        <f t="shared" si="12"/>
        <v>17.849999999999998</v>
      </c>
      <c r="L167" s="2">
        <v>0</v>
      </c>
      <c r="M167" s="2">
        <v>0</v>
      </c>
      <c r="N167" s="2">
        <v>0</v>
      </c>
      <c r="O167" s="2">
        <v>31.5</v>
      </c>
      <c r="P167" s="2">
        <f t="shared" si="8"/>
        <v>36.75</v>
      </c>
      <c r="Q167" s="2"/>
      <c r="R167" s="12" t="s">
        <v>737</v>
      </c>
    </row>
    <row r="168" spans="1:18" x14ac:dyDescent="0.25">
      <c r="A168" s="12" t="str">
        <f t="shared" si="10"/>
        <v>43235270</v>
      </c>
      <c r="B168" s="12" t="str">
        <f t="shared" si="9"/>
        <v>43235 - EGD DIAGNOSTIC BRUSH WASH3</v>
      </c>
      <c r="C168" s="12">
        <f t="shared" si="11"/>
        <v>3</v>
      </c>
      <c r="D168" s="5" t="s">
        <v>38</v>
      </c>
      <c r="E168" s="5" t="s">
        <v>39</v>
      </c>
      <c r="F168" s="13">
        <v>270</v>
      </c>
      <c r="G168" s="12" t="s">
        <v>585</v>
      </c>
      <c r="H168" s="2">
        <v>42</v>
      </c>
      <c r="I168" s="2">
        <f t="shared" si="12"/>
        <v>14.28</v>
      </c>
      <c r="L168" s="2">
        <v>0</v>
      </c>
      <c r="M168" s="2">
        <v>0</v>
      </c>
      <c r="N168" s="2">
        <v>0</v>
      </c>
      <c r="O168" s="2">
        <v>25.2</v>
      </c>
      <c r="P168" s="2">
        <f t="shared" si="8"/>
        <v>29.4</v>
      </c>
      <c r="Q168" s="2"/>
      <c r="R168" s="12" t="s">
        <v>737</v>
      </c>
    </row>
    <row r="169" spans="1:18" x14ac:dyDescent="0.25">
      <c r="A169" s="12" t="str">
        <f t="shared" si="10"/>
        <v>43235272</v>
      </c>
      <c r="B169" s="12" t="str">
        <f t="shared" si="9"/>
        <v>43235 - EGD DIAGNOSTIC BRUSH WASH4</v>
      </c>
      <c r="C169" s="12">
        <f t="shared" si="11"/>
        <v>4</v>
      </c>
      <c r="D169" s="5" t="s">
        <v>38</v>
      </c>
      <c r="E169" s="5" t="s">
        <v>39</v>
      </c>
      <c r="F169" s="13">
        <v>272</v>
      </c>
      <c r="G169" s="12" t="s">
        <v>582</v>
      </c>
      <c r="H169" s="2">
        <v>64.17</v>
      </c>
      <c r="I169" s="2">
        <f t="shared" si="12"/>
        <v>21.817799999999998</v>
      </c>
      <c r="L169" s="2">
        <v>0</v>
      </c>
      <c r="M169" s="2">
        <v>0</v>
      </c>
      <c r="N169" s="2">
        <v>0</v>
      </c>
      <c r="O169" s="2">
        <v>38.502000000000002</v>
      </c>
      <c r="P169" s="2">
        <f t="shared" si="8"/>
        <v>44.918999999999997</v>
      </c>
      <c r="Q169" s="2"/>
      <c r="R169" s="12" t="s">
        <v>737</v>
      </c>
    </row>
    <row r="170" spans="1:18" x14ac:dyDescent="0.25">
      <c r="A170" s="12" t="str">
        <f t="shared" si="10"/>
        <v>43235370</v>
      </c>
      <c r="B170" s="12" t="str">
        <f t="shared" si="9"/>
        <v>43235 - EGD DIAGNOSTIC BRUSH WASH5</v>
      </c>
      <c r="C170" s="12">
        <f t="shared" si="11"/>
        <v>5</v>
      </c>
      <c r="D170" s="5" t="s">
        <v>38</v>
      </c>
      <c r="E170" s="5" t="s">
        <v>39</v>
      </c>
      <c r="F170" s="13">
        <v>370</v>
      </c>
      <c r="G170" s="12" t="s">
        <v>587</v>
      </c>
      <c r="H170" s="2">
        <v>76.45</v>
      </c>
      <c r="I170" s="2">
        <f t="shared" si="12"/>
        <v>25.992999999999999</v>
      </c>
      <c r="L170" s="2">
        <v>0</v>
      </c>
      <c r="M170" s="2">
        <v>0</v>
      </c>
      <c r="N170" s="2">
        <v>0</v>
      </c>
      <c r="O170" s="2">
        <v>45.87</v>
      </c>
      <c r="P170" s="2">
        <f t="shared" si="8"/>
        <v>53.515000000000001</v>
      </c>
      <c r="Q170" s="2"/>
      <c r="R170" s="12" t="s">
        <v>737</v>
      </c>
    </row>
    <row r="171" spans="1:18" x14ac:dyDescent="0.25">
      <c r="A171" s="12" t="str">
        <f t="shared" si="10"/>
        <v>43235J7120</v>
      </c>
      <c r="B171" s="12" t="str">
        <f t="shared" si="9"/>
        <v>43235 - EGD DIAGNOSTIC BRUSH WASH6</v>
      </c>
      <c r="C171" s="12">
        <f t="shared" si="11"/>
        <v>6</v>
      </c>
      <c r="D171" s="5" t="s">
        <v>38</v>
      </c>
      <c r="E171" s="5" t="s">
        <v>39</v>
      </c>
      <c r="F171" s="13" t="s">
        <v>596</v>
      </c>
      <c r="G171" s="12" t="s">
        <v>597</v>
      </c>
      <c r="H171" s="2">
        <v>177</v>
      </c>
      <c r="I171" s="2">
        <f t="shared" si="12"/>
        <v>60.179999999999993</v>
      </c>
      <c r="L171" s="2">
        <v>0</v>
      </c>
      <c r="M171" s="2">
        <v>0</v>
      </c>
      <c r="N171" s="2">
        <v>0</v>
      </c>
      <c r="O171" s="2">
        <v>106.2</v>
      </c>
      <c r="P171" s="2">
        <f t="shared" si="8"/>
        <v>123.89999999999999</v>
      </c>
      <c r="Q171" s="2"/>
      <c r="R171" s="12" t="s">
        <v>737</v>
      </c>
    </row>
    <row r="172" spans="1:18" x14ac:dyDescent="0.25">
      <c r="A172" s="12" t="str">
        <f t="shared" si="10"/>
        <v>4323943239</v>
      </c>
      <c r="B172" s="12" t="str">
        <f t="shared" si="9"/>
        <v>43239 - EGD BIOPSY SINGLE/MULTIPLE1</v>
      </c>
      <c r="C172" s="12">
        <f t="shared" si="11"/>
        <v>1</v>
      </c>
      <c r="D172" s="5" t="s">
        <v>40</v>
      </c>
      <c r="E172" s="5" t="s">
        <v>41</v>
      </c>
      <c r="F172" s="13">
        <v>43239</v>
      </c>
      <c r="G172" s="12" t="s">
        <v>41</v>
      </c>
      <c r="H172" s="2">
        <v>2285.8363636363638</v>
      </c>
      <c r="I172" s="2">
        <f t="shared" si="12"/>
        <v>777.18436363636363</v>
      </c>
      <c r="L172" s="2">
        <v>767</v>
      </c>
      <c r="M172" s="2">
        <v>767</v>
      </c>
      <c r="N172" s="2">
        <v>767</v>
      </c>
      <c r="O172" s="2">
        <v>1086.0662857142856</v>
      </c>
      <c r="P172" s="2">
        <f t="shared" si="8"/>
        <v>1600.0854545454545</v>
      </c>
      <c r="Q172" s="2"/>
      <c r="R172" s="12" t="s">
        <v>737</v>
      </c>
    </row>
    <row r="173" spans="1:18" x14ac:dyDescent="0.25">
      <c r="A173" s="12" t="str">
        <f t="shared" si="10"/>
        <v>43239250</v>
      </c>
      <c r="B173" s="12" t="str">
        <f t="shared" si="9"/>
        <v>43239 - EGD BIOPSY SINGLE/MULTIPLE2</v>
      </c>
      <c r="C173" s="12">
        <f t="shared" si="11"/>
        <v>2</v>
      </c>
      <c r="D173" s="5" t="s">
        <v>40</v>
      </c>
      <c r="E173" s="5" t="s">
        <v>41</v>
      </c>
      <c r="F173" s="13">
        <v>250</v>
      </c>
      <c r="G173" s="12" t="s">
        <v>584</v>
      </c>
      <c r="H173" s="2">
        <v>57.21</v>
      </c>
      <c r="I173" s="2">
        <f t="shared" si="12"/>
        <v>19.4514</v>
      </c>
      <c r="L173" s="2">
        <v>0</v>
      </c>
      <c r="M173" s="2">
        <v>0</v>
      </c>
      <c r="N173" s="2">
        <v>0</v>
      </c>
      <c r="O173" s="2">
        <v>34.326000000000001</v>
      </c>
      <c r="P173" s="2">
        <f t="shared" si="8"/>
        <v>40.046999999999997</v>
      </c>
      <c r="Q173" s="2"/>
      <c r="R173" s="12" t="s">
        <v>737</v>
      </c>
    </row>
    <row r="174" spans="1:18" x14ac:dyDescent="0.25">
      <c r="A174" s="12" t="str">
        <f t="shared" si="10"/>
        <v>43239270</v>
      </c>
      <c r="B174" s="12" t="str">
        <f t="shared" si="9"/>
        <v>43239 - EGD BIOPSY SINGLE/MULTIPLE3</v>
      </c>
      <c r="C174" s="12">
        <f t="shared" si="11"/>
        <v>3</v>
      </c>
      <c r="D174" s="5" t="s">
        <v>40</v>
      </c>
      <c r="E174" s="5" t="s">
        <v>41</v>
      </c>
      <c r="F174" s="13">
        <v>270</v>
      </c>
      <c r="G174" s="12" t="s">
        <v>585</v>
      </c>
      <c r="H174" s="2">
        <v>198.39</v>
      </c>
      <c r="I174" s="2">
        <f t="shared" si="12"/>
        <v>67.45259999999999</v>
      </c>
      <c r="L174" s="2">
        <v>0</v>
      </c>
      <c r="M174" s="2">
        <v>0</v>
      </c>
      <c r="N174" s="2">
        <v>0</v>
      </c>
      <c r="O174" s="2">
        <v>119.03399999999999</v>
      </c>
      <c r="P174" s="2">
        <f t="shared" si="8"/>
        <v>138.87299999999999</v>
      </c>
      <c r="Q174" s="2"/>
      <c r="R174" s="12" t="s">
        <v>737</v>
      </c>
    </row>
    <row r="175" spans="1:18" x14ac:dyDescent="0.25">
      <c r="A175" s="12" t="str">
        <f t="shared" si="10"/>
        <v>43239272</v>
      </c>
      <c r="B175" s="12" t="str">
        <f t="shared" si="9"/>
        <v>43239 - EGD BIOPSY SINGLE/MULTIPLE4</v>
      </c>
      <c r="C175" s="12">
        <f t="shared" si="11"/>
        <v>4</v>
      </c>
      <c r="D175" s="5" t="s">
        <v>40</v>
      </c>
      <c r="E175" s="5" t="s">
        <v>41</v>
      </c>
      <c r="F175" s="13">
        <v>272</v>
      </c>
      <c r="G175" s="12" t="s">
        <v>586</v>
      </c>
      <c r="H175" s="2">
        <v>76.92</v>
      </c>
      <c r="I175" s="2">
        <f t="shared" si="12"/>
        <v>26.152799999999999</v>
      </c>
      <c r="L175" s="2">
        <v>0</v>
      </c>
      <c r="M175" s="2">
        <v>0</v>
      </c>
      <c r="N175" s="2">
        <v>0</v>
      </c>
      <c r="O175" s="2">
        <v>46.152000000000001</v>
      </c>
      <c r="P175" s="2">
        <f t="shared" si="8"/>
        <v>53.844000000000001</v>
      </c>
      <c r="Q175" s="2"/>
      <c r="R175" s="12" t="s">
        <v>737</v>
      </c>
    </row>
    <row r="176" spans="1:18" x14ac:dyDescent="0.25">
      <c r="A176" s="12" t="str">
        <f t="shared" si="10"/>
        <v>43239370</v>
      </c>
      <c r="B176" s="12" t="str">
        <f t="shared" si="9"/>
        <v>43239 - EGD BIOPSY SINGLE/MULTIPLE5</v>
      </c>
      <c r="C176" s="12">
        <f t="shared" si="11"/>
        <v>5</v>
      </c>
      <c r="D176" s="5" t="s">
        <v>40</v>
      </c>
      <c r="E176" s="5" t="s">
        <v>41</v>
      </c>
      <c r="F176" s="13">
        <v>370</v>
      </c>
      <c r="G176" s="12" t="s">
        <v>587</v>
      </c>
      <c r="H176" s="2">
        <v>80.926999999999992</v>
      </c>
      <c r="I176" s="2">
        <f t="shared" si="12"/>
        <v>27.515179999999994</v>
      </c>
      <c r="L176" s="2">
        <v>0</v>
      </c>
      <c r="M176" s="2">
        <v>0</v>
      </c>
      <c r="N176" s="2">
        <v>0</v>
      </c>
      <c r="O176" s="2">
        <v>48.556199999999997</v>
      </c>
      <c r="P176" s="2">
        <f t="shared" si="8"/>
        <v>56.64889999999999</v>
      </c>
      <c r="Q176" s="2"/>
      <c r="R176" s="12" t="s">
        <v>737</v>
      </c>
    </row>
    <row r="177" spans="1:18" x14ac:dyDescent="0.25">
      <c r="A177" s="12" t="str">
        <f t="shared" si="10"/>
        <v>4323987077</v>
      </c>
      <c r="B177" s="12" t="str">
        <f t="shared" si="9"/>
        <v>43239 - EGD BIOPSY SINGLE/MULTIPLE6</v>
      </c>
      <c r="C177" s="12">
        <f t="shared" si="11"/>
        <v>6</v>
      </c>
      <c r="D177" s="5" t="s">
        <v>40</v>
      </c>
      <c r="E177" s="5" t="s">
        <v>41</v>
      </c>
      <c r="F177" s="13">
        <v>87077</v>
      </c>
      <c r="G177" s="12" t="s">
        <v>439</v>
      </c>
      <c r="H177" s="2">
        <v>58.76</v>
      </c>
      <c r="I177" s="2">
        <f t="shared" si="12"/>
        <v>19.978399999999997</v>
      </c>
      <c r="L177" s="2">
        <v>0</v>
      </c>
      <c r="M177" s="2">
        <v>0</v>
      </c>
      <c r="N177" s="2">
        <v>0</v>
      </c>
      <c r="O177" s="2">
        <v>7.27</v>
      </c>
      <c r="P177" s="2">
        <f t="shared" si="8"/>
        <v>41.131999999999998</v>
      </c>
      <c r="Q177" s="2"/>
      <c r="R177" s="12" t="s">
        <v>737</v>
      </c>
    </row>
    <row r="178" spans="1:18" x14ac:dyDescent="0.25">
      <c r="A178" s="12" t="str">
        <f t="shared" si="10"/>
        <v>43239J2704</v>
      </c>
      <c r="B178" s="12" t="str">
        <f t="shared" si="9"/>
        <v>43239 - EGD BIOPSY SINGLE/MULTIPLE7</v>
      </c>
      <c r="C178" s="12">
        <f t="shared" si="11"/>
        <v>7</v>
      </c>
      <c r="D178" s="5" t="s">
        <v>40</v>
      </c>
      <c r="E178" s="5" t="s">
        <v>41</v>
      </c>
      <c r="F178" s="5" t="s">
        <v>592</v>
      </c>
      <c r="G178" s="12" t="s">
        <v>593</v>
      </c>
      <c r="H178" s="2">
        <v>96</v>
      </c>
      <c r="I178" s="2">
        <f t="shared" si="12"/>
        <v>32.64</v>
      </c>
      <c r="L178" s="2">
        <v>0</v>
      </c>
      <c r="M178" s="2">
        <v>0</v>
      </c>
      <c r="N178" s="2">
        <v>0</v>
      </c>
      <c r="O178" s="2">
        <v>57.599999999999994</v>
      </c>
      <c r="P178" s="2">
        <f t="shared" si="8"/>
        <v>67.199999999999989</v>
      </c>
      <c r="Q178" s="2"/>
      <c r="R178" s="12" t="s">
        <v>737</v>
      </c>
    </row>
    <row r="179" spans="1:18" x14ac:dyDescent="0.25">
      <c r="A179" s="12" t="str">
        <f t="shared" si="10"/>
        <v>43239J7120</v>
      </c>
      <c r="B179" s="12" t="str">
        <f t="shared" si="9"/>
        <v>43239 - EGD BIOPSY SINGLE/MULTIPLE8</v>
      </c>
      <c r="C179" s="12">
        <f t="shared" si="11"/>
        <v>8</v>
      </c>
      <c r="D179" s="5" t="s">
        <v>40</v>
      </c>
      <c r="E179" s="5" t="s">
        <v>41</v>
      </c>
      <c r="F179" s="13" t="s">
        <v>596</v>
      </c>
      <c r="G179" s="12" t="s">
        <v>597</v>
      </c>
      <c r="H179" s="2">
        <v>186.19480519480518</v>
      </c>
      <c r="I179" s="2">
        <f t="shared" si="12"/>
        <v>63.30623376623376</v>
      </c>
      <c r="L179" s="2">
        <v>0</v>
      </c>
      <c r="M179" s="2">
        <v>0</v>
      </c>
      <c r="N179" s="2">
        <v>0</v>
      </c>
      <c r="O179" s="2">
        <v>111.71688311688311</v>
      </c>
      <c r="P179" s="2">
        <f t="shared" si="8"/>
        <v>130.33636363636361</v>
      </c>
      <c r="Q179" s="2"/>
      <c r="R179" s="12" t="s">
        <v>737</v>
      </c>
    </row>
    <row r="180" spans="1:18" x14ac:dyDescent="0.25">
      <c r="A180" s="12" t="str">
        <f t="shared" si="10"/>
        <v>4438844388</v>
      </c>
      <c r="B180" s="12" t="str">
        <f t="shared" si="9"/>
        <v>44388 - COLONOSCOPY THRU STOMA SPX1</v>
      </c>
      <c r="C180" s="12">
        <f t="shared" si="11"/>
        <v>1</v>
      </c>
      <c r="D180" s="5" t="s">
        <v>42</v>
      </c>
      <c r="E180" s="5" t="s">
        <v>43</v>
      </c>
      <c r="F180" s="13">
        <v>44388</v>
      </c>
      <c r="G180" s="12" t="s">
        <v>43</v>
      </c>
      <c r="H180" s="2">
        <v>2466.2399999999998</v>
      </c>
      <c r="I180" s="2">
        <f t="shared" si="12"/>
        <v>838.52159999999981</v>
      </c>
      <c r="L180" s="2">
        <v>746</v>
      </c>
      <c r="M180" s="2">
        <v>746</v>
      </c>
      <c r="N180" s="2">
        <v>746</v>
      </c>
      <c r="O180" s="2">
        <v>1479.7439999999999</v>
      </c>
      <c r="P180" s="2">
        <f t="shared" si="8"/>
        <v>1726.3679999999997</v>
      </c>
      <c r="Q180" s="2"/>
      <c r="R180" s="12" t="s">
        <v>737</v>
      </c>
    </row>
    <row r="181" spans="1:18" x14ac:dyDescent="0.25">
      <c r="A181" s="12" t="str">
        <f t="shared" si="10"/>
        <v>44388250</v>
      </c>
      <c r="B181" s="12" t="str">
        <f t="shared" si="9"/>
        <v>44388 - COLONOSCOPY THRU STOMA SPX2</v>
      </c>
      <c r="C181" s="12">
        <f t="shared" si="11"/>
        <v>2</v>
      </c>
      <c r="D181" s="5" t="s">
        <v>42</v>
      </c>
      <c r="E181" s="5" t="s">
        <v>43</v>
      </c>
      <c r="F181" s="13">
        <v>250</v>
      </c>
      <c r="G181" s="12" t="s">
        <v>584</v>
      </c>
      <c r="H181" s="2">
        <v>41</v>
      </c>
      <c r="I181" s="2">
        <f t="shared" si="12"/>
        <v>13.94</v>
      </c>
      <c r="L181" s="2">
        <v>0</v>
      </c>
      <c r="M181" s="2">
        <v>0</v>
      </c>
      <c r="N181" s="2">
        <v>0</v>
      </c>
      <c r="O181" s="2">
        <v>24.599999999999998</v>
      </c>
      <c r="P181" s="2">
        <f t="shared" si="8"/>
        <v>28.7</v>
      </c>
      <c r="Q181" s="2"/>
      <c r="R181" s="12" t="s">
        <v>737</v>
      </c>
    </row>
    <row r="182" spans="1:18" x14ac:dyDescent="0.25">
      <c r="A182" s="12" t="str">
        <f t="shared" si="10"/>
        <v>44388270</v>
      </c>
      <c r="B182" s="12" t="str">
        <f t="shared" si="9"/>
        <v>44388 - COLONOSCOPY THRU STOMA SPX3</v>
      </c>
      <c r="C182" s="12">
        <f t="shared" si="11"/>
        <v>3</v>
      </c>
      <c r="D182" s="5" t="s">
        <v>42</v>
      </c>
      <c r="E182" s="5" t="s">
        <v>43</v>
      </c>
      <c r="F182" s="13">
        <v>270</v>
      </c>
      <c r="G182" s="12" t="s">
        <v>585</v>
      </c>
      <c r="H182" s="2">
        <v>55.45</v>
      </c>
      <c r="I182" s="2">
        <f t="shared" si="12"/>
        <v>18.852999999999998</v>
      </c>
      <c r="L182" s="2">
        <v>0</v>
      </c>
      <c r="M182" s="2">
        <v>0</v>
      </c>
      <c r="N182" s="2">
        <v>0</v>
      </c>
      <c r="O182" s="2">
        <v>33.270000000000003</v>
      </c>
      <c r="P182" s="2">
        <f t="shared" si="8"/>
        <v>38.814999999999998</v>
      </c>
      <c r="Q182" s="2"/>
      <c r="R182" s="12" t="s">
        <v>737</v>
      </c>
    </row>
    <row r="183" spans="1:18" x14ac:dyDescent="0.25">
      <c r="A183" s="12" t="str">
        <f t="shared" si="10"/>
        <v>44388272</v>
      </c>
      <c r="B183" s="12" t="str">
        <f t="shared" si="9"/>
        <v>44388 - COLONOSCOPY THRU STOMA SPX4</v>
      </c>
      <c r="C183" s="12">
        <f t="shared" si="11"/>
        <v>4</v>
      </c>
      <c r="D183" s="5" t="s">
        <v>42</v>
      </c>
      <c r="E183" s="5" t="s">
        <v>43</v>
      </c>
      <c r="F183" s="13">
        <v>272</v>
      </c>
      <c r="G183" s="12" t="s">
        <v>586</v>
      </c>
      <c r="H183" s="2">
        <v>47.02</v>
      </c>
      <c r="I183" s="2">
        <f t="shared" si="12"/>
        <v>15.986799999999999</v>
      </c>
      <c r="L183" s="2">
        <v>0</v>
      </c>
      <c r="M183" s="2">
        <v>0</v>
      </c>
      <c r="N183" s="2">
        <v>0</v>
      </c>
      <c r="O183" s="2">
        <v>28.212</v>
      </c>
      <c r="P183" s="2">
        <f t="shared" si="8"/>
        <v>32.914000000000001</v>
      </c>
      <c r="Q183" s="2"/>
      <c r="R183" s="12" t="s">
        <v>737</v>
      </c>
    </row>
    <row r="184" spans="1:18" x14ac:dyDescent="0.25">
      <c r="A184" s="12" t="str">
        <f t="shared" si="10"/>
        <v>44388370</v>
      </c>
      <c r="B184" s="12" t="str">
        <f t="shared" si="9"/>
        <v>44388 - COLONOSCOPY THRU STOMA SPX5</v>
      </c>
      <c r="C184" s="12">
        <f t="shared" si="11"/>
        <v>5</v>
      </c>
      <c r="D184" s="5" t="s">
        <v>42</v>
      </c>
      <c r="E184" s="5" t="s">
        <v>43</v>
      </c>
      <c r="F184" s="13">
        <v>370</v>
      </c>
      <c r="G184" s="12" t="s">
        <v>587</v>
      </c>
      <c r="H184" s="2">
        <v>86.9</v>
      </c>
      <c r="I184" s="2">
        <f t="shared" si="12"/>
        <v>29.545999999999999</v>
      </c>
      <c r="L184" s="2">
        <v>0</v>
      </c>
      <c r="M184" s="2">
        <v>0</v>
      </c>
      <c r="N184" s="2">
        <v>0</v>
      </c>
      <c r="O184" s="2">
        <v>52.14</v>
      </c>
      <c r="P184" s="2">
        <f t="shared" si="8"/>
        <v>60.83</v>
      </c>
      <c r="Q184" s="2"/>
      <c r="R184" s="12" t="s">
        <v>737</v>
      </c>
    </row>
    <row r="185" spans="1:18" x14ac:dyDescent="0.25">
      <c r="A185" s="12" t="str">
        <f t="shared" si="10"/>
        <v>44388J2250</v>
      </c>
      <c r="B185" s="12" t="str">
        <f t="shared" si="9"/>
        <v>44388 - COLONOSCOPY THRU STOMA SPX6</v>
      </c>
      <c r="C185" s="12">
        <f t="shared" si="11"/>
        <v>6</v>
      </c>
      <c r="D185" s="5" t="s">
        <v>42</v>
      </c>
      <c r="E185" s="5" t="s">
        <v>43</v>
      </c>
      <c r="F185" s="5" t="s">
        <v>606</v>
      </c>
      <c r="G185" s="12" t="s">
        <v>607</v>
      </c>
      <c r="H185" s="2">
        <v>42</v>
      </c>
      <c r="I185" s="2">
        <f t="shared" si="12"/>
        <v>14.28</v>
      </c>
      <c r="L185" s="2">
        <v>0</v>
      </c>
      <c r="M185" s="2">
        <v>0</v>
      </c>
      <c r="N185" s="2">
        <v>0</v>
      </c>
      <c r="O185" s="2">
        <v>25.2</v>
      </c>
      <c r="P185" s="2">
        <f t="shared" si="8"/>
        <v>29.4</v>
      </c>
      <c r="Q185" s="2"/>
      <c r="R185" s="12" t="s">
        <v>737</v>
      </c>
    </row>
    <row r="186" spans="1:18" x14ac:dyDescent="0.25">
      <c r="A186" s="12" t="str">
        <f t="shared" si="10"/>
        <v>44388J2704</v>
      </c>
      <c r="B186" s="12" t="str">
        <f t="shared" si="9"/>
        <v>44388 - COLONOSCOPY THRU STOMA SPX7</v>
      </c>
      <c r="C186" s="12">
        <f t="shared" si="11"/>
        <v>7</v>
      </c>
      <c r="D186" s="5" t="s">
        <v>42</v>
      </c>
      <c r="E186" s="5" t="s">
        <v>43</v>
      </c>
      <c r="F186" s="5" t="s">
        <v>592</v>
      </c>
      <c r="G186" s="12" t="s">
        <v>593</v>
      </c>
      <c r="H186" s="2">
        <v>56</v>
      </c>
      <c r="I186" s="2">
        <f t="shared" si="12"/>
        <v>19.04</v>
      </c>
      <c r="L186" s="2">
        <v>0</v>
      </c>
      <c r="M186" s="2">
        <v>0</v>
      </c>
      <c r="N186" s="2">
        <v>0</v>
      </c>
      <c r="O186" s="2">
        <v>33.6</v>
      </c>
      <c r="P186" s="2">
        <f t="shared" si="8"/>
        <v>39.199999999999996</v>
      </c>
      <c r="Q186" s="2"/>
      <c r="R186" s="12" t="s">
        <v>737</v>
      </c>
    </row>
    <row r="187" spans="1:18" x14ac:dyDescent="0.25">
      <c r="A187" s="12" t="str">
        <f t="shared" si="10"/>
        <v>44388J7120</v>
      </c>
      <c r="B187" s="12" t="str">
        <f t="shared" si="9"/>
        <v>44388 - COLONOSCOPY THRU STOMA SPX8</v>
      </c>
      <c r="C187" s="12">
        <f t="shared" si="11"/>
        <v>8</v>
      </c>
      <c r="D187" s="5" t="s">
        <v>42</v>
      </c>
      <c r="E187" s="5" t="s">
        <v>43</v>
      </c>
      <c r="F187" s="5" t="s">
        <v>596</v>
      </c>
      <c r="G187" s="12" t="s">
        <v>597</v>
      </c>
      <c r="H187" s="2">
        <v>177</v>
      </c>
      <c r="I187" s="2">
        <f t="shared" si="12"/>
        <v>60.179999999999993</v>
      </c>
      <c r="L187" s="2">
        <v>0</v>
      </c>
      <c r="M187" s="2">
        <v>0</v>
      </c>
      <c r="N187" s="2">
        <v>0</v>
      </c>
      <c r="O187" s="2">
        <v>106.2</v>
      </c>
      <c r="P187" s="2">
        <f t="shared" si="8"/>
        <v>123.89999999999999</v>
      </c>
      <c r="Q187" s="2"/>
      <c r="R187" s="12" t="s">
        <v>737</v>
      </c>
    </row>
    <row r="188" spans="1:18" x14ac:dyDescent="0.25">
      <c r="A188" s="12" t="str">
        <f t="shared" si="10"/>
        <v>4438944389</v>
      </c>
      <c r="B188" s="12" t="str">
        <f t="shared" si="9"/>
        <v>44389 - COLONOSCOPY WITH BIOPSY (through stoma)1</v>
      </c>
      <c r="C188" s="12">
        <f t="shared" si="11"/>
        <v>1</v>
      </c>
      <c r="D188" s="5" t="s">
        <v>44</v>
      </c>
      <c r="E188" s="5" t="s">
        <v>282</v>
      </c>
      <c r="F188" s="13">
        <v>44389</v>
      </c>
      <c r="G188" s="12" t="s">
        <v>629</v>
      </c>
      <c r="H188" s="2">
        <v>2006</v>
      </c>
      <c r="I188" s="2">
        <f t="shared" si="12"/>
        <v>682.04</v>
      </c>
      <c r="L188" s="2">
        <v>980</v>
      </c>
      <c r="M188" s="2">
        <v>980</v>
      </c>
      <c r="N188" s="2">
        <v>980</v>
      </c>
      <c r="O188" s="2">
        <v>1203.5999999999999</v>
      </c>
      <c r="P188" s="2">
        <f t="shared" si="8"/>
        <v>1404.1999999999998</v>
      </c>
      <c r="Q188" s="2"/>
      <c r="R188" s="12" t="s">
        <v>737</v>
      </c>
    </row>
    <row r="189" spans="1:18" x14ac:dyDescent="0.25">
      <c r="A189" s="12" t="str">
        <f t="shared" si="10"/>
        <v>4438988305</v>
      </c>
      <c r="B189" s="12" t="str">
        <f t="shared" si="9"/>
        <v>44389 - COLONOSCOPY WITH BIOPSY (through stoma)2</v>
      </c>
      <c r="C189" s="12">
        <f t="shared" si="11"/>
        <v>2</v>
      </c>
      <c r="D189" s="5" t="s">
        <v>44</v>
      </c>
      <c r="E189" s="5" t="s">
        <v>282</v>
      </c>
      <c r="F189" s="13">
        <v>88305</v>
      </c>
      <c r="G189" s="12" t="s">
        <v>581</v>
      </c>
      <c r="H189" s="2">
        <v>392</v>
      </c>
      <c r="I189" s="2">
        <f t="shared" si="12"/>
        <v>133.28</v>
      </c>
      <c r="L189" s="2">
        <v>0</v>
      </c>
      <c r="M189" s="2">
        <v>0</v>
      </c>
      <c r="N189" s="2">
        <v>0</v>
      </c>
      <c r="O189" s="2">
        <v>44.52</v>
      </c>
      <c r="P189" s="2">
        <f t="shared" si="8"/>
        <v>274.39999999999998</v>
      </c>
      <c r="Q189" s="2"/>
      <c r="R189" s="12" t="s">
        <v>737</v>
      </c>
    </row>
    <row r="190" spans="1:18" x14ac:dyDescent="0.25">
      <c r="A190" s="12" t="str">
        <f t="shared" si="10"/>
        <v>44389270</v>
      </c>
      <c r="B190" s="12" t="str">
        <f t="shared" si="9"/>
        <v>44389 - COLONOSCOPY WITH BIOPSY (through stoma)3</v>
      </c>
      <c r="C190" s="12">
        <f t="shared" si="11"/>
        <v>3</v>
      </c>
      <c r="D190" s="5" t="s">
        <v>44</v>
      </c>
      <c r="E190" s="5" t="s">
        <v>282</v>
      </c>
      <c r="F190" s="13">
        <v>270</v>
      </c>
      <c r="G190" s="12" t="s">
        <v>585</v>
      </c>
      <c r="H190" s="2">
        <v>244.65</v>
      </c>
      <c r="I190" s="2">
        <f t="shared" si="12"/>
        <v>83.180999999999997</v>
      </c>
      <c r="L190" s="2">
        <v>0</v>
      </c>
      <c r="M190" s="2">
        <v>0</v>
      </c>
      <c r="N190" s="2">
        <v>0</v>
      </c>
      <c r="O190" s="2">
        <v>146.79</v>
      </c>
      <c r="P190" s="2">
        <f t="shared" si="8"/>
        <v>171.255</v>
      </c>
      <c r="Q190" s="2"/>
      <c r="R190" s="12" t="s">
        <v>737</v>
      </c>
    </row>
    <row r="191" spans="1:18" x14ac:dyDescent="0.25">
      <c r="A191" s="12" t="str">
        <f t="shared" si="10"/>
        <v>44389272</v>
      </c>
      <c r="B191" s="12" t="str">
        <f t="shared" si="9"/>
        <v>44389 - COLONOSCOPY WITH BIOPSY (through stoma)4</v>
      </c>
      <c r="C191" s="12">
        <f t="shared" si="11"/>
        <v>4</v>
      </c>
      <c r="D191" s="5" t="s">
        <v>44</v>
      </c>
      <c r="E191" s="5" t="s">
        <v>282</v>
      </c>
      <c r="F191" s="13">
        <v>272</v>
      </c>
      <c r="G191" s="12" t="s">
        <v>586</v>
      </c>
      <c r="H191" s="2">
        <v>57.42</v>
      </c>
      <c r="I191" s="2">
        <f t="shared" si="12"/>
        <v>19.5228</v>
      </c>
      <c r="L191" s="2">
        <v>0</v>
      </c>
      <c r="M191" s="2">
        <v>0</v>
      </c>
      <c r="N191" s="2">
        <v>0</v>
      </c>
      <c r="O191" s="2">
        <v>34.451999999999998</v>
      </c>
      <c r="P191" s="2">
        <f t="shared" si="8"/>
        <v>40.193999999999996</v>
      </c>
      <c r="Q191" s="2"/>
      <c r="R191" s="12" t="s">
        <v>737</v>
      </c>
    </row>
    <row r="192" spans="1:18" x14ac:dyDescent="0.25">
      <c r="A192" s="12" t="str">
        <f t="shared" si="10"/>
        <v>44389370</v>
      </c>
      <c r="B192" s="12" t="str">
        <f t="shared" si="9"/>
        <v>44389 - COLONOSCOPY WITH BIOPSY (through stoma)5</v>
      </c>
      <c r="C192" s="12">
        <f t="shared" si="11"/>
        <v>5</v>
      </c>
      <c r="D192" s="5" t="s">
        <v>44</v>
      </c>
      <c r="E192" s="5" t="s">
        <v>282</v>
      </c>
      <c r="F192" s="13">
        <v>370</v>
      </c>
      <c r="G192" s="12" t="s">
        <v>587</v>
      </c>
      <c r="H192" s="2">
        <v>149.60000000000002</v>
      </c>
      <c r="I192" s="2">
        <f t="shared" si="12"/>
        <v>50.864000000000004</v>
      </c>
      <c r="L192" s="2">
        <v>0</v>
      </c>
      <c r="M192" s="2">
        <v>0</v>
      </c>
      <c r="N192" s="2">
        <v>0</v>
      </c>
      <c r="O192" s="2">
        <v>89.76</v>
      </c>
      <c r="P192" s="2">
        <f t="shared" si="8"/>
        <v>104.72000000000001</v>
      </c>
      <c r="Q192" s="2"/>
      <c r="R192" s="12" t="s">
        <v>737</v>
      </c>
    </row>
    <row r="193" spans="1:18" x14ac:dyDescent="0.25">
      <c r="A193" s="12" t="str">
        <f t="shared" si="10"/>
        <v>44389J2250</v>
      </c>
      <c r="B193" s="12" t="str">
        <f t="shared" si="9"/>
        <v>44389 - COLONOSCOPY WITH BIOPSY (through stoma)6</v>
      </c>
      <c r="C193" s="12">
        <f t="shared" si="11"/>
        <v>6</v>
      </c>
      <c r="D193" s="5" t="s">
        <v>44</v>
      </c>
      <c r="E193" s="5" t="s">
        <v>282</v>
      </c>
      <c r="F193" s="5" t="s">
        <v>606</v>
      </c>
      <c r="G193" s="12" t="s">
        <v>607</v>
      </c>
      <c r="H193" s="2">
        <v>42</v>
      </c>
      <c r="I193" s="2">
        <f t="shared" si="12"/>
        <v>14.28</v>
      </c>
      <c r="L193" s="2">
        <v>0</v>
      </c>
      <c r="M193" s="2">
        <v>0</v>
      </c>
      <c r="N193" s="2">
        <v>0</v>
      </c>
      <c r="O193" s="2">
        <v>25.2</v>
      </c>
      <c r="P193" s="2">
        <f t="shared" si="8"/>
        <v>29.4</v>
      </c>
      <c r="Q193" s="2"/>
      <c r="R193" s="12" t="s">
        <v>737</v>
      </c>
    </row>
    <row r="194" spans="1:18" x14ac:dyDescent="0.25">
      <c r="A194" s="12" t="str">
        <f t="shared" si="10"/>
        <v>44389J2704</v>
      </c>
      <c r="B194" s="12" t="str">
        <f t="shared" si="9"/>
        <v>44389 - COLONOSCOPY WITH BIOPSY (through stoma)7</v>
      </c>
      <c r="C194" s="12">
        <f t="shared" si="11"/>
        <v>7</v>
      </c>
      <c r="D194" s="5" t="s">
        <v>44</v>
      </c>
      <c r="E194" s="5" t="s">
        <v>282</v>
      </c>
      <c r="F194" s="5" t="s">
        <v>592</v>
      </c>
      <c r="G194" s="12" t="s">
        <v>593</v>
      </c>
      <c r="H194" s="2">
        <v>134</v>
      </c>
      <c r="I194" s="2">
        <f t="shared" si="12"/>
        <v>45.559999999999995</v>
      </c>
      <c r="L194" s="2">
        <v>0</v>
      </c>
      <c r="M194" s="2">
        <v>0</v>
      </c>
      <c r="N194" s="2">
        <v>0</v>
      </c>
      <c r="O194" s="2">
        <v>80.399999999999991</v>
      </c>
      <c r="P194" s="2">
        <f t="shared" ref="P194:P257" si="13">H194*0.7</f>
        <v>93.8</v>
      </c>
      <c r="Q194" s="2"/>
      <c r="R194" s="12" t="s">
        <v>737</v>
      </c>
    </row>
    <row r="195" spans="1:18" x14ac:dyDescent="0.25">
      <c r="A195" s="12" t="str">
        <f t="shared" si="10"/>
        <v>44389J7120</v>
      </c>
      <c r="B195" s="12" t="str">
        <f t="shared" ref="B195:B258" si="14">D195&amp;" - "&amp;E195&amp;C195</f>
        <v>44389 - COLONOSCOPY WITH BIOPSY (through stoma)8</v>
      </c>
      <c r="C195" s="12">
        <f t="shared" si="11"/>
        <v>8</v>
      </c>
      <c r="D195" s="5" t="s">
        <v>44</v>
      </c>
      <c r="E195" s="5" t="s">
        <v>282</v>
      </c>
      <c r="F195" s="5" t="s">
        <v>596</v>
      </c>
      <c r="G195" s="12" t="s">
        <v>597</v>
      </c>
      <c r="H195" s="2">
        <v>177</v>
      </c>
      <c r="I195" s="2">
        <f t="shared" si="12"/>
        <v>60.179999999999993</v>
      </c>
      <c r="L195" s="2">
        <v>0</v>
      </c>
      <c r="M195" s="2">
        <v>0</v>
      </c>
      <c r="N195" s="2">
        <v>0</v>
      </c>
      <c r="O195" s="2">
        <v>106.2</v>
      </c>
      <c r="P195" s="2">
        <f t="shared" si="13"/>
        <v>123.89999999999999</v>
      </c>
      <c r="Q195" s="2"/>
      <c r="R195" s="12" t="s">
        <v>737</v>
      </c>
    </row>
    <row r="196" spans="1:18" x14ac:dyDescent="0.25">
      <c r="A196" s="12" t="str">
        <f t="shared" ref="A196:A259" si="15">D196&amp;F196</f>
        <v>4439244392</v>
      </c>
      <c r="B196" s="12" t="str">
        <f t="shared" si="14"/>
        <v>44392 - COLONOSCOPY &amp; POLYPECTOMY1</v>
      </c>
      <c r="C196" s="12">
        <f t="shared" ref="C196:C259" si="16">IF(D196=D195,1+C195,1)</f>
        <v>1</v>
      </c>
      <c r="D196" s="5" t="s">
        <v>47</v>
      </c>
      <c r="E196" s="5" t="s">
        <v>45</v>
      </c>
      <c r="F196" s="13">
        <v>44392</v>
      </c>
      <c r="G196" s="12" t="s">
        <v>45</v>
      </c>
      <c r="H196" s="2">
        <v>1559</v>
      </c>
      <c r="I196" s="2">
        <f t="shared" ref="I196:I259" si="17">H196*(1-0.66)</f>
        <v>530.05999999999995</v>
      </c>
      <c r="L196" s="2">
        <v>951</v>
      </c>
      <c r="M196" s="2">
        <v>951</v>
      </c>
      <c r="N196" s="2">
        <v>951</v>
      </c>
      <c r="O196" s="2">
        <v>935.4</v>
      </c>
      <c r="P196" s="2">
        <f t="shared" si="13"/>
        <v>1091.3</v>
      </c>
      <c r="Q196" s="2"/>
      <c r="R196" s="12" t="s">
        <v>737</v>
      </c>
    </row>
    <row r="197" spans="1:18" x14ac:dyDescent="0.25">
      <c r="A197" s="12" t="str">
        <f t="shared" si="15"/>
        <v>4439288305</v>
      </c>
      <c r="B197" s="12" t="str">
        <f t="shared" si="14"/>
        <v>44392 - COLONOSCOPY &amp; POLYPECTOMY2</v>
      </c>
      <c r="C197" s="12">
        <f t="shared" si="16"/>
        <v>2</v>
      </c>
      <c r="D197" s="5" t="s">
        <v>47</v>
      </c>
      <c r="E197" s="5" t="s">
        <v>45</v>
      </c>
      <c r="F197" s="13">
        <v>88305</v>
      </c>
      <c r="G197" s="12" t="s">
        <v>581</v>
      </c>
      <c r="H197" s="2">
        <v>392</v>
      </c>
      <c r="I197" s="2">
        <f t="shared" si="17"/>
        <v>133.28</v>
      </c>
      <c r="L197" s="2">
        <v>0</v>
      </c>
      <c r="M197" s="2">
        <v>0</v>
      </c>
      <c r="N197" s="2">
        <v>0</v>
      </c>
      <c r="O197" s="2">
        <v>44.52</v>
      </c>
      <c r="P197" s="2">
        <f t="shared" si="13"/>
        <v>274.39999999999998</v>
      </c>
      <c r="Q197" s="2"/>
      <c r="R197" s="12" t="s">
        <v>737</v>
      </c>
    </row>
    <row r="198" spans="1:18" x14ac:dyDescent="0.25">
      <c r="A198" s="12" t="str">
        <f t="shared" si="15"/>
        <v>44392270</v>
      </c>
      <c r="B198" s="12" t="str">
        <f t="shared" si="14"/>
        <v>44392 - COLONOSCOPY &amp; POLYPECTOMY3</v>
      </c>
      <c r="C198" s="12">
        <f t="shared" si="16"/>
        <v>3</v>
      </c>
      <c r="D198" s="5" t="s">
        <v>47</v>
      </c>
      <c r="E198" s="5" t="s">
        <v>45</v>
      </c>
      <c r="F198" s="13">
        <v>270</v>
      </c>
      <c r="G198" s="12" t="s">
        <v>585</v>
      </c>
      <c r="H198" s="2">
        <v>244.65</v>
      </c>
      <c r="I198" s="2">
        <f t="shared" si="17"/>
        <v>83.180999999999997</v>
      </c>
      <c r="L198" s="2">
        <v>0</v>
      </c>
      <c r="M198" s="2">
        <v>0</v>
      </c>
      <c r="N198" s="2">
        <v>0</v>
      </c>
      <c r="O198" s="2">
        <v>146.79</v>
      </c>
      <c r="P198" s="2">
        <f t="shared" si="13"/>
        <v>171.255</v>
      </c>
      <c r="Q198" s="2"/>
      <c r="R198" s="12" t="s">
        <v>737</v>
      </c>
    </row>
    <row r="199" spans="1:18" x14ac:dyDescent="0.25">
      <c r="A199" s="12" t="str">
        <f t="shared" si="15"/>
        <v>44392272</v>
      </c>
      <c r="B199" s="12" t="str">
        <f t="shared" si="14"/>
        <v>44392 - COLONOSCOPY &amp; POLYPECTOMY4</v>
      </c>
      <c r="C199" s="12">
        <f t="shared" si="16"/>
        <v>4</v>
      </c>
      <c r="D199" s="5" t="s">
        <v>47</v>
      </c>
      <c r="E199" s="5" t="s">
        <v>45</v>
      </c>
      <c r="F199" s="13">
        <v>272</v>
      </c>
      <c r="G199" s="12" t="s">
        <v>586</v>
      </c>
      <c r="H199" s="2">
        <v>57.42</v>
      </c>
      <c r="I199" s="2">
        <f t="shared" si="17"/>
        <v>19.5228</v>
      </c>
      <c r="L199" s="2">
        <v>0</v>
      </c>
      <c r="M199" s="2">
        <v>0</v>
      </c>
      <c r="N199" s="2">
        <v>0</v>
      </c>
      <c r="O199" s="2">
        <v>34.451999999999998</v>
      </c>
      <c r="P199" s="2">
        <f t="shared" si="13"/>
        <v>40.193999999999996</v>
      </c>
      <c r="Q199" s="2"/>
      <c r="R199" s="12" t="s">
        <v>737</v>
      </c>
    </row>
    <row r="200" spans="1:18" x14ac:dyDescent="0.25">
      <c r="A200" s="12" t="str">
        <f t="shared" si="15"/>
        <v>44392370</v>
      </c>
      <c r="B200" s="12" t="str">
        <f t="shared" si="14"/>
        <v>44392 - COLONOSCOPY &amp; POLYPECTOMY5</v>
      </c>
      <c r="C200" s="12">
        <f t="shared" si="16"/>
        <v>5</v>
      </c>
      <c r="D200" s="5" t="s">
        <v>47</v>
      </c>
      <c r="E200" s="5" t="s">
        <v>45</v>
      </c>
      <c r="F200" s="13">
        <v>370</v>
      </c>
      <c r="G200" s="12" t="s">
        <v>587</v>
      </c>
      <c r="H200" s="2">
        <v>149.60000000000002</v>
      </c>
      <c r="I200" s="2">
        <f t="shared" si="17"/>
        <v>50.864000000000004</v>
      </c>
      <c r="L200" s="2">
        <v>0</v>
      </c>
      <c r="M200" s="2">
        <v>0</v>
      </c>
      <c r="N200" s="2">
        <v>0</v>
      </c>
      <c r="O200" s="2">
        <v>89.76</v>
      </c>
      <c r="P200" s="2">
        <f t="shared" si="13"/>
        <v>104.72000000000001</v>
      </c>
      <c r="Q200" s="2"/>
      <c r="R200" s="12" t="s">
        <v>737</v>
      </c>
    </row>
    <row r="201" spans="1:18" x14ac:dyDescent="0.25">
      <c r="A201" s="12" t="str">
        <f t="shared" si="15"/>
        <v>44392J2250</v>
      </c>
      <c r="B201" s="12" t="str">
        <f t="shared" si="14"/>
        <v>44392 - COLONOSCOPY &amp; POLYPECTOMY6</v>
      </c>
      <c r="C201" s="12">
        <f t="shared" si="16"/>
        <v>6</v>
      </c>
      <c r="D201" s="5" t="s">
        <v>47</v>
      </c>
      <c r="E201" s="5" t="s">
        <v>45</v>
      </c>
      <c r="F201" s="5" t="s">
        <v>606</v>
      </c>
      <c r="G201" s="12" t="s">
        <v>607</v>
      </c>
      <c r="H201" s="2">
        <v>42</v>
      </c>
      <c r="I201" s="2">
        <f t="shared" si="17"/>
        <v>14.28</v>
      </c>
      <c r="L201" s="2">
        <v>0</v>
      </c>
      <c r="M201" s="2">
        <v>0</v>
      </c>
      <c r="N201" s="2">
        <v>0</v>
      </c>
      <c r="O201" s="2">
        <v>25.2</v>
      </c>
      <c r="P201" s="2">
        <f t="shared" si="13"/>
        <v>29.4</v>
      </c>
      <c r="Q201" s="2"/>
      <c r="R201" s="12" t="s">
        <v>737</v>
      </c>
    </row>
    <row r="202" spans="1:18" x14ac:dyDescent="0.25">
      <c r="A202" s="12" t="str">
        <f t="shared" si="15"/>
        <v>44392J2704</v>
      </c>
      <c r="B202" s="12" t="str">
        <f t="shared" si="14"/>
        <v>44392 - COLONOSCOPY &amp; POLYPECTOMY7</v>
      </c>
      <c r="C202" s="12">
        <f t="shared" si="16"/>
        <v>7</v>
      </c>
      <c r="D202" s="5" t="s">
        <v>47</v>
      </c>
      <c r="E202" s="5" t="s">
        <v>45</v>
      </c>
      <c r="F202" s="5" t="s">
        <v>592</v>
      </c>
      <c r="G202" s="12" t="s">
        <v>593</v>
      </c>
      <c r="H202" s="2">
        <v>134</v>
      </c>
      <c r="I202" s="2">
        <f t="shared" si="17"/>
        <v>45.559999999999995</v>
      </c>
      <c r="L202" s="2">
        <v>0</v>
      </c>
      <c r="M202" s="2">
        <v>0</v>
      </c>
      <c r="N202" s="2">
        <v>0</v>
      </c>
      <c r="O202" s="2">
        <v>80.399999999999991</v>
      </c>
      <c r="P202" s="2">
        <f t="shared" si="13"/>
        <v>93.8</v>
      </c>
      <c r="Q202" s="2"/>
      <c r="R202" s="12" t="s">
        <v>737</v>
      </c>
    </row>
    <row r="203" spans="1:18" x14ac:dyDescent="0.25">
      <c r="A203" s="12" t="str">
        <f t="shared" si="15"/>
        <v>44392J7120</v>
      </c>
      <c r="B203" s="12" t="str">
        <f t="shared" si="14"/>
        <v>44392 - COLONOSCOPY &amp; POLYPECTOMY8</v>
      </c>
      <c r="C203" s="12">
        <f t="shared" si="16"/>
        <v>8</v>
      </c>
      <c r="D203" s="5" t="s">
        <v>47</v>
      </c>
      <c r="E203" s="5" t="s">
        <v>45</v>
      </c>
      <c r="F203" s="5" t="s">
        <v>596</v>
      </c>
      <c r="G203" s="12" t="s">
        <v>597</v>
      </c>
      <c r="H203" s="2">
        <v>177</v>
      </c>
      <c r="I203" s="2">
        <f t="shared" si="17"/>
        <v>60.179999999999993</v>
      </c>
      <c r="L203" s="2">
        <v>0</v>
      </c>
      <c r="M203" s="2">
        <v>0</v>
      </c>
      <c r="N203" s="2">
        <v>0</v>
      </c>
      <c r="O203" s="2">
        <v>106.2</v>
      </c>
      <c r="P203" s="2">
        <f t="shared" si="13"/>
        <v>123.89999999999999</v>
      </c>
      <c r="Q203" s="2"/>
      <c r="R203" s="12" t="s">
        <v>737</v>
      </c>
    </row>
    <row r="204" spans="1:18" x14ac:dyDescent="0.25">
      <c r="A204" s="12" t="str">
        <f t="shared" si="15"/>
        <v>4537845378</v>
      </c>
      <c r="B204" s="12" t="str">
        <f t="shared" si="14"/>
        <v>45378 - DIAGNOSTIC COLONOSCOPY1</v>
      </c>
      <c r="C204" s="12">
        <f t="shared" si="16"/>
        <v>1</v>
      </c>
      <c r="D204" s="5" t="s">
        <v>48</v>
      </c>
      <c r="E204" s="5" t="s">
        <v>46</v>
      </c>
      <c r="F204" s="13">
        <v>45378</v>
      </c>
      <c r="G204" s="12" t="s">
        <v>46</v>
      </c>
      <c r="H204" s="2">
        <v>2612.1934615384575</v>
      </c>
      <c r="I204" s="2">
        <f t="shared" si="17"/>
        <v>888.14577692307546</v>
      </c>
      <c r="L204" s="2">
        <v>980</v>
      </c>
      <c r="M204" s="2">
        <v>980</v>
      </c>
      <c r="N204" s="2">
        <v>980</v>
      </c>
      <c r="O204" s="2">
        <v>1567.3160769230744</v>
      </c>
      <c r="P204" s="2">
        <f t="shared" si="13"/>
        <v>1828.5354230769201</v>
      </c>
      <c r="Q204" s="2"/>
      <c r="R204" s="12" t="s">
        <v>737</v>
      </c>
    </row>
    <row r="205" spans="1:18" x14ac:dyDescent="0.25">
      <c r="A205" s="12" t="str">
        <f t="shared" si="15"/>
        <v>45378250</v>
      </c>
      <c r="B205" s="12" t="str">
        <f t="shared" si="14"/>
        <v>45378 - DIAGNOSTIC COLONOSCOPY2</v>
      </c>
      <c r="C205" s="12">
        <f t="shared" si="16"/>
        <v>2</v>
      </c>
      <c r="D205" s="5" t="s">
        <v>48</v>
      </c>
      <c r="E205" s="5" t="s">
        <v>46</v>
      </c>
      <c r="F205" s="5">
        <v>250</v>
      </c>
      <c r="G205" s="12" t="s">
        <v>584</v>
      </c>
      <c r="H205" s="2">
        <v>45.952380952380949</v>
      </c>
      <c r="I205" s="2">
        <f t="shared" si="17"/>
        <v>15.623809523809522</v>
      </c>
      <c r="L205" s="2">
        <v>0</v>
      </c>
      <c r="M205" s="2">
        <v>0</v>
      </c>
      <c r="N205" s="2">
        <v>0</v>
      </c>
      <c r="O205" s="2">
        <v>27.571428571428569</v>
      </c>
      <c r="P205" s="2">
        <f t="shared" si="13"/>
        <v>32.166666666666664</v>
      </c>
      <c r="Q205" s="2"/>
      <c r="R205" s="12" t="s">
        <v>737</v>
      </c>
    </row>
    <row r="206" spans="1:18" x14ac:dyDescent="0.25">
      <c r="A206" s="12" t="str">
        <f t="shared" si="15"/>
        <v>45378270</v>
      </c>
      <c r="B206" s="12" t="str">
        <f t="shared" si="14"/>
        <v>45378 - DIAGNOSTIC COLONOSCOPY3</v>
      </c>
      <c r="C206" s="12">
        <f t="shared" si="16"/>
        <v>3</v>
      </c>
      <c r="D206" s="5" t="s">
        <v>48</v>
      </c>
      <c r="E206" s="5" t="s">
        <v>46</v>
      </c>
      <c r="F206" s="5">
        <v>270</v>
      </c>
      <c r="G206" s="12" t="s">
        <v>585</v>
      </c>
      <c r="H206" s="2">
        <v>65.062307692307613</v>
      </c>
      <c r="I206" s="2">
        <f t="shared" si="17"/>
        <v>22.121184615384585</v>
      </c>
      <c r="L206" s="2">
        <v>0</v>
      </c>
      <c r="M206" s="2">
        <v>0</v>
      </c>
      <c r="N206" s="2">
        <v>0</v>
      </c>
      <c r="O206" s="2">
        <v>39.037384615384568</v>
      </c>
      <c r="P206" s="2">
        <f t="shared" si="13"/>
        <v>45.543615384615329</v>
      </c>
      <c r="Q206" s="2"/>
      <c r="R206" s="12" t="s">
        <v>737</v>
      </c>
    </row>
    <row r="207" spans="1:18" x14ac:dyDescent="0.25">
      <c r="A207" s="12" t="str">
        <f t="shared" si="15"/>
        <v>45378272</v>
      </c>
      <c r="B207" s="12" t="str">
        <f t="shared" si="14"/>
        <v>45378 - DIAGNOSTIC COLONOSCOPY4</v>
      </c>
      <c r="C207" s="12">
        <f t="shared" si="16"/>
        <v>4</v>
      </c>
      <c r="D207" s="5" t="s">
        <v>48</v>
      </c>
      <c r="E207" s="5" t="s">
        <v>46</v>
      </c>
      <c r="F207" s="5">
        <v>272</v>
      </c>
      <c r="G207" s="12" t="s">
        <v>582</v>
      </c>
      <c r="H207" s="2">
        <v>65.402307692307744</v>
      </c>
      <c r="I207" s="2">
        <f t="shared" si="17"/>
        <v>22.236784615384632</v>
      </c>
      <c r="L207" s="2">
        <v>0</v>
      </c>
      <c r="M207" s="2">
        <v>0</v>
      </c>
      <c r="N207" s="2">
        <v>0</v>
      </c>
      <c r="O207" s="2">
        <v>39.241384615384646</v>
      </c>
      <c r="P207" s="2">
        <f t="shared" si="13"/>
        <v>45.781615384615421</v>
      </c>
      <c r="Q207" s="2"/>
      <c r="R207" s="12" t="s">
        <v>737</v>
      </c>
    </row>
    <row r="208" spans="1:18" x14ac:dyDescent="0.25">
      <c r="A208" s="12" t="str">
        <f t="shared" si="15"/>
        <v>45378370</v>
      </c>
      <c r="B208" s="12" t="str">
        <f t="shared" si="14"/>
        <v>45378 - DIAGNOSTIC COLONOSCOPY5</v>
      </c>
      <c r="C208" s="12">
        <f t="shared" si="16"/>
        <v>5</v>
      </c>
      <c r="D208" s="5" t="s">
        <v>48</v>
      </c>
      <c r="E208" s="5" t="s">
        <v>46</v>
      </c>
      <c r="F208" s="5">
        <v>370</v>
      </c>
      <c r="G208" s="12" t="s">
        <v>587</v>
      </c>
      <c r="H208" s="2">
        <v>123.66372549019609</v>
      </c>
      <c r="I208" s="2">
        <f t="shared" si="17"/>
        <v>42.045666666666662</v>
      </c>
      <c r="L208" s="2">
        <v>0</v>
      </c>
      <c r="M208" s="2">
        <v>0</v>
      </c>
      <c r="N208" s="2">
        <v>0</v>
      </c>
      <c r="O208" s="2">
        <v>74.198235294117652</v>
      </c>
      <c r="P208" s="2">
        <f t="shared" si="13"/>
        <v>86.564607843137253</v>
      </c>
      <c r="Q208" s="2"/>
      <c r="R208" s="12" t="s">
        <v>737</v>
      </c>
    </row>
    <row r="209" spans="1:18" x14ac:dyDescent="0.25">
      <c r="A209" s="12" t="str">
        <f t="shared" si="15"/>
        <v>45378J2704</v>
      </c>
      <c r="B209" s="12" t="str">
        <f t="shared" si="14"/>
        <v>45378 - DIAGNOSTIC COLONOSCOPY6</v>
      </c>
      <c r="C209" s="12">
        <f t="shared" si="16"/>
        <v>6</v>
      </c>
      <c r="D209" s="5" t="s">
        <v>48</v>
      </c>
      <c r="E209" s="5" t="s">
        <v>46</v>
      </c>
      <c r="F209" s="5" t="s">
        <v>592</v>
      </c>
      <c r="G209" s="12" t="s">
        <v>593</v>
      </c>
      <c r="H209" s="2">
        <v>79.740384615384613</v>
      </c>
      <c r="I209" s="2">
        <f t="shared" si="17"/>
        <v>27.111730769230768</v>
      </c>
      <c r="L209" s="2">
        <v>0</v>
      </c>
      <c r="M209" s="2">
        <v>0</v>
      </c>
      <c r="N209" s="2">
        <v>0</v>
      </c>
      <c r="O209" s="2">
        <v>47.844230769230769</v>
      </c>
      <c r="P209" s="2">
        <f t="shared" si="13"/>
        <v>55.818269230769225</v>
      </c>
      <c r="Q209" s="2"/>
      <c r="R209" s="12" t="s">
        <v>737</v>
      </c>
    </row>
    <row r="210" spans="1:18" x14ac:dyDescent="0.25">
      <c r="A210" s="12" t="str">
        <f t="shared" si="15"/>
        <v>45378J7120</v>
      </c>
      <c r="B210" s="12" t="str">
        <f t="shared" si="14"/>
        <v>45378 - DIAGNOSTIC COLONOSCOPY7</v>
      </c>
      <c r="C210" s="12">
        <f t="shared" si="16"/>
        <v>7</v>
      </c>
      <c r="D210" s="5" t="s">
        <v>48</v>
      </c>
      <c r="E210" s="5" t="s">
        <v>46</v>
      </c>
      <c r="F210" s="5" t="s">
        <v>596</v>
      </c>
      <c r="G210" s="12" t="s">
        <v>597</v>
      </c>
      <c r="H210" s="2">
        <v>182.20588235294119</v>
      </c>
      <c r="I210" s="2">
        <f t="shared" si="17"/>
        <v>61.949999999999996</v>
      </c>
      <c r="L210" s="2">
        <v>0</v>
      </c>
      <c r="M210" s="2">
        <v>0</v>
      </c>
      <c r="N210" s="2">
        <v>0</v>
      </c>
      <c r="O210" s="2">
        <v>109.32352941176471</v>
      </c>
      <c r="P210" s="2">
        <f t="shared" si="13"/>
        <v>127.54411764705883</v>
      </c>
      <c r="Q210" s="2"/>
      <c r="R210" s="12" t="s">
        <v>737</v>
      </c>
    </row>
    <row r="211" spans="1:18" x14ac:dyDescent="0.25">
      <c r="A211" s="12" t="str">
        <f t="shared" si="15"/>
        <v>4538045380</v>
      </c>
      <c r="B211" s="12" t="str">
        <f t="shared" si="14"/>
        <v>45380 - COLONOSCOPY AND BIOPSY (flexible)1</v>
      </c>
      <c r="C211" s="12">
        <f t="shared" si="16"/>
        <v>1</v>
      </c>
      <c r="D211" s="5" t="s">
        <v>49</v>
      </c>
      <c r="E211" s="5" t="s">
        <v>283</v>
      </c>
      <c r="F211" s="13">
        <v>45380</v>
      </c>
      <c r="G211" s="12" t="s">
        <v>630</v>
      </c>
      <c r="H211" s="2">
        <v>2636.2485000000052</v>
      </c>
      <c r="I211" s="2">
        <f t="shared" si="17"/>
        <v>896.32449000000167</v>
      </c>
      <c r="L211" s="2">
        <v>980</v>
      </c>
      <c r="M211" s="2">
        <v>980</v>
      </c>
      <c r="N211" s="2">
        <v>980</v>
      </c>
      <c r="O211" s="2">
        <v>1581.749100000003</v>
      </c>
      <c r="P211" s="2">
        <f t="shared" si="13"/>
        <v>1845.3739500000036</v>
      </c>
      <c r="Q211" s="2"/>
      <c r="R211" s="12" t="s">
        <v>737</v>
      </c>
    </row>
    <row r="212" spans="1:18" x14ac:dyDescent="0.25">
      <c r="A212" s="12" t="str">
        <f t="shared" si="15"/>
        <v>4538088305</v>
      </c>
      <c r="B212" s="12" t="str">
        <f t="shared" si="14"/>
        <v>45380 - COLONOSCOPY AND BIOPSY (flexible)2</v>
      </c>
      <c r="C212" s="12">
        <f t="shared" si="16"/>
        <v>2</v>
      </c>
      <c r="D212" s="5" t="s">
        <v>49</v>
      </c>
      <c r="E212" s="5" t="s">
        <v>283</v>
      </c>
      <c r="F212" s="13">
        <v>88305</v>
      </c>
      <c r="G212" s="12" t="s">
        <v>581</v>
      </c>
      <c r="H212" s="2">
        <v>392</v>
      </c>
      <c r="I212" s="2">
        <f t="shared" si="17"/>
        <v>133.28</v>
      </c>
      <c r="L212" s="2">
        <v>0</v>
      </c>
      <c r="M212" s="2">
        <v>0</v>
      </c>
      <c r="N212" s="2">
        <v>0</v>
      </c>
      <c r="O212" s="2">
        <v>44.52</v>
      </c>
      <c r="P212" s="2">
        <f t="shared" si="13"/>
        <v>274.39999999999998</v>
      </c>
      <c r="Q212" s="2"/>
      <c r="R212" s="12" t="s">
        <v>737</v>
      </c>
    </row>
    <row r="213" spans="1:18" x14ac:dyDescent="0.25">
      <c r="A213" s="12" t="str">
        <f t="shared" si="15"/>
        <v>45380270</v>
      </c>
      <c r="B213" s="12" t="str">
        <f t="shared" si="14"/>
        <v>45380 - COLONOSCOPY AND BIOPSY (flexible)3</v>
      </c>
      <c r="C213" s="12">
        <f t="shared" si="16"/>
        <v>3</v>
      </c>
      <c r="D213" s="5" t="s">
        <v>49</v>
      </c>
      <c r="E213" s="5" t="s">
        <v>283</v>
      </c>
      <c r="F213" s="13">
        <v>270</v>
      </c>
      <c r="G213" s="12" t="s">
        <v>585</v>
      </c>
      <c r="H213" s="2">
        <v>293.29225000000019</v>
      </c>
      <c r="I213" s="2">
        <f t="shared" si="17"/>
        <v>99.719365000000053</v>
      </c>
      <c r="L213" s="2">
        <v>0</v>
      </c>
      <c r="M213" s="2">
        <v>0</v>
      </c>
      <c r="N213" s="2">
        <v>0</v>
      </c>
      <c r="O213" s="2">
        <v>175.97535000000011</v>
      </c>
      <c r="P213" s="2">
        <f t="shared" si="13"/>
        <v>205.30457500000011</v>
      </c>
      <c r="Q213" s="2"/>
      <c r="R213" s="12" t="s">
        <v>737</v>
      </c>
    </row>
    <row r="214" spans="1:18" x14ac:dyDescent="0.25">
      <c r="A214" s="12" t="str">
        <f t="shared" si="15"/>
        <v>45380272</v>
      </c>
      <c r="B214" s="12" t="str">
        <f t="shared" si="14"/>
        <v>45380 - COLONOSCOPY AND BIOPSY (flexible)4</v>
      </c>
      <c r="C214" s="12">
        <f t="shared" si="16"/>
        <v>4</v>
      </c>
      <c r="D214" s="5" t="s">
        <v>49</v>
      </c>
      <c r="E214" s="5" t="s">
        <v>283</v>
      </c>
      <c r="F214" s="13">
        <v>272</v>
      </c>
      <c r="G214" s="12" t="s">
        <v>586</v>
      </c>
      <c r="H214" s="2">
        <v>67.749875000000046</v>
      </c>
      <c r="I214" s="2">
        <f t="shared" si="17"/>
        <v>23.034957500000015</v>
      </c>
      <c r="L214" s="2">
        <v>0</v>
      </c>
      <c r="M214" s="2">
        <v>0</v>
      </c>
      <c r="N214" s="2">
        <v>0</v>
      </c>
      <c r="O214" s="2">
        <v>40.649925000000025</v>
      </c>
      <c r="P214" s="2">
        <f t="shared" si="13"/>
        <v>47.424912500000026</v>
      </c>
      <c r="Q214" s="2"/>
      <c r="R214" s="12" t="s">
        <v>737</v>
      </c>
    </row>
    <row r="215" spans="1:18" x14ac:dyDescent="0.25">
      <c r="A215" s="12" t="str">
        <f t="shared" si="15"/>
        <v>45380370</v>
      </c>
      <c r="B215" s="12" t="str">
        <f t="shared" si="14"/>
        <v>45380 - COLONOSCOPY AND BIOPSY (flexible)5</v>
      </c>
      <c r="C215" s="12">
        <f t="shared" si="16"/>
        <v>5</v>
      </c>
      <c r="D215" s="5" t="s">
        <v>49</v>
      </c>
      <c r="E215" s="5" t="s">
        <v>283</v>
      </c>
      <c r="F215" s="13">
        <v>370</v>
      </c>
      <c r="G215" s="12" t="s">
        <v>587</v>
      </c>
      <c r="H215" s="2">
        <v>130.26750000000001</v>
      </c>
      <c r="I215" s="2">
        <f t="shared" si="17"/>
        <v>44.290950000000002</v>
      </c>
      <c r="L215" s="2">
        <v>0</v>
      </c>
      <c r="M215" s="2">
        <v>0</v>
      </c>
      <c r="N215" s="2">
        <v>0</v>
      </c>
      <c r="O215" s="2">
        <v>78.160499999999999</v>
      </c>
      <c r="P215" s="2">
        <f t="shared" si="13"/>
        <v>91.187250000000006</v>
      </c>
      <c r="Q215" s="2"/>
      <c r="R215" s="12" t="s">
        <v>737</v>
      </c>
    </row>
    <row r="216" spans="1:18" x14ac:dyDescent="0.25">
      <c r="A216" s="12" t="str">
        <f t="shared" si="15"/>
        <v>45380J2250</v>
      </c>
      <c r="B216" s="12" t="str">
        <f t="shared" si="14"/>
        <v>45380 - COLONOSCOPY AND BIOPSY (flexible)6</v>
      </c>
      <c r="C216" s="12">
        <f t="shared" si="16"/>
        <v>6</v>
      </c>
      <c r="D216" s="5" t="s">
        <v>49</v>
      </c>
      <c r="E216" s="5" t="s">
        <v>283</v>
      </c>
      <c r="F216" s="13" t="s">
        <v>606</v>
      </c>
      <c r="G216" s="12" t="s">
        <v>607</v>
      </c>
      <c r="H216" s="2">
        <v>54.393442622950822</v>
      </c>
      <c r="I216" s="2">
        <f t="shared" si="17"/>
        <v>18.493770491803279</v>
      </c>
      <c r="L216" s="2">
        <v>0</v>
      </c>
      <c r="M216" s="2">
        <v>0</v>
      </c>
      <c r="N216" s="2">
        <v>0</v>
      </c>
      <c r="O216" s="2">
        <v>32.636065573770495</v>
      </c>
      <c r="P216" s="2">
        <f t="shared" si="13"/>
        <v>38.075409836065575</v>
      </c>
      <c r="Q216" s="2"/>
      <c r="R216" s="12" t="s">
        <v>737</v>
      </c>
    </row>
    <row r="217" spans="1:18" x14ac:dyDescent="0.25">
      <c r="A217" s="12" t="str">
        <f t="shared" si="15"/>
        <v>45380J2704</v>
      </c>
      <c r="B217" s="12" t="str">
        <f t="shared" si="14"/>
        <v>45380 - COLONOSCOPY AND BIOPSY (flexible)7</v>
      </c>
      <c r="C217" s="12">
        <f t="shared" si="16"/>
        <v>7</v>
      </c>
      <c r="D217" s="5" t="s">
        <v>49</v>
      </c>
      <c r="E217" s="5" t="s">
        <v>283</v>
      </c>
      <c r="F217" s="13" t="s">
        <v>592</v>
      </c>
      <c r="G217" s="12" t="s">
        <v>593</v>
      </c>
      <c r="H217" s="2">
        <v>87.712500000000006</v>
      </c>
      <c r="I217" s="2">
        <f t="shared" si="17"/>
        <v>29.82225</v>
      </c>
      <c r="L217" s="2">
        <v>0</v>
      </c>
      <c r="M217" s="2">
        <v>0</v>
      </c>
      <c r="N217" s="2">
        <v>0</v>
      </c>
      <c r="O217" s="2">
        <v>52.627500000000005</v>
      </c>
      <c r="P217" s="2">
        <f t="shared" si="13"/>
        <v>61.39875</v>
      </c>
      <c r="Q217" s="2"/>
      <c r="R217" s="12" t="s">
        <v>737</v>
      </c>
    </row>
    <row r="218" spans="1:18" x14ac:dyDescent="0.25">
      <c r="A218" s="12" t="str">
        <f t="shared" si="15"/>
        <v>45380J7120</v>
      </c>
      <c r="B218" s="12" t="str">
        <f t="shared" si="14"/>
        <v>45380 - COLONOSCOPY AND BIOPSY (flexible)8</v>
      </c>
      <c r="C218" s="12">
        <f t="shared" si="16"/>
        <v>8</v>
      </c>
      <c r="D218" s="5" t="s">
        <v>49</v>
      </c>
      <c r="E218" s="5" t="s">
        <v>283</v>
      </c>
      <c r="F218" s="13" t="s">
        <v>596</v>
      </c>
      <c r="G218" s="12" t="s">
        <v>597</v>
      </c>
      <c r="H218" s="2">
        <v>210.1875</v>
      </c>
      <c r="I218" s="2">
        <f t="shared" si="17"/>
        <v>71.46374999999999</v>
      </c>
      <c r="L218" s="2">
        <v>0</v>
      </c>
      <c r="M218" s="2">
        <v>0</v>
      </c>
      <c r="N218" s="2">
        <v>0</v>
      </c>
      <c r="O218" s="2">
        <v>126.1125</v>
      </c>
      <c r="P218" s="2">
        <f t="shared" si="13"/>
        <v>147.13124999999999</v>
      </c>
      <c r="Q218" s="2"/>
      <c r="R218" s="12" t="s">
        <v>737</v>
      </c>
    </row>
    <row r="219" spans="1:18" x14ac:dyDescent="0.25">
      <c r="A219" s="12" t="str">
        <f t="shared" si="15"/>
        <v>4538145381</v>
      </c>
      <c r="B219" s="12" t="str">
        <f t="shared" si="14"/>
        <v>45381 - COLONOSCOPY SUBMUCOUS NJX1</v>
      </c>
      <c r="C219" s="12">
        <f t="shared" si="16"/>
        <v>1</v>
      </c>
      <c r="D219" s="5" t="s">
        <v>50</v>
      </c>
      <c r="E219" s="5" t="s">
        <v>51</v>
      </c>
      <c r="F219" s="13">
        <v>45381</v>
      </c>
      <c r="G219" s="12" t="s">
        <v>51</v>
      </c>
      <c r="H219" s="2">
        <v>2722</v>
      </c>
      <c r="I219" s="2">
        <f t="shared" si="17"/>
        <v>925.4799999999999</v>
      </c>
      <c r="L219" s="2">
        <v>980</v>
      </c>
      <c r="M219" s="2">
        <v>980</v>
      </c>
      <c r="N219" s="2">
        <v>980</v>
      </c>
      <c r="O219" s="2">
        <v>1633.2</v>
      </c>
      <c r="P219" s="2">
        <f t="shared" si="13"/>
        <v>1905.3999999999999</v>
      </c>
      <c r="Q219" s="2"/>
      <c r="R219" s="12" t="s">
        <v>737</v>
      </c>
    </row>
    <row r="220" spans="1:18" x14ac:dyDescent="0.25">
      <c r="A220" s="12" t="str">
        <f t="shared" si="15"/>
        <v>4538188305</v>
      </c>
      <c r="B220" s="12" t="str">
        <f t="shared" si="14"/>
        <v>45381 - COLONOSCOPY SUBMUCOUS NJX2</v>
      </c>
      <c r="C220" s="12">
        <f t="shared" si="16"/>
        <v>2</v>
      </c>
      <c r="D220" s="5" t="s">
        <v>50</v>
      </c>
      <c r="E220" s="5" t="s">
        <v>51</v>
      </c>
      <c r="F220" s="13">
        <v>88305</v>
      </c>
      <c r="G220" s="12" t="s">
        <v>581</v>
      </c>
      <c r="H220" s="2">
        <v>392</v>
      </c>
      <c r="I220" s="2">
        <f t="shared" si="17"/>
        <v>133.28</v>
      </c>
      <c r="L220" s="2">
        <v>0</v>
      </c>
      <c r="M220" s="2">
        <v>0</v>
      </c>
      <c r="N220" s="2">
        <v>0</v>
      </c>
      <c r="O220" s="2">
        <v>44.52</v>
      </c>
      <c r="P220" s="2">
        <f t="shared" si="13"/>
        <v>274.39999999999998</v>
      </c>
      <c r="Q220" s="2"/>
      <c r="R220" s="12" t="s">
        <v>737</v>
      </c>
    </row>
    <row r="221" spans="1:18" x14ac:dyDescent="0.25">
      <c r="A221" s="12" t="str">
        <f t="shared" si="15"/>
        <v>45381250</v>
      </c>
      <c r="B221" s="12" t="str">
        <f t="shared" si="14"/>
        <v>45381 - COLONOSCOPY SUBMUCOUS NJX3</v>
      </c>
      <c r="C221" s="12">
        <f t="shared" si="16"/>
        <v>3</v>
      </c>
      <c r="D221" s="5" t="s">
        <v>50</v>
      </c>
      <c r="E221" s="5" t="s">
        <v>51</v>
      </c>
      <c r="F221" s="13">
        <v>250</v>
      </c>
      <c r="G221" s="12" t="s">
        <v>584</v>
      </c>
      <c r="H221" s="2">
        <v>46.384615384615387</v>
      </c>
      <c r="I221" s="2">
        <f t="shared" si="17"/>
        <v>15.770769230769231</v>
      </c>
      <c r="L221" s="2">
        <v>0</v>
      </c>
      <c r="M221" s="2">
        <v>0</v>
      </c>
      <c r="N221" s="2">
        <v>0</v>
      </c>
      <c r="O221" s="2">
        <v>27.830769230769231</v>
      </c>
      <c r="P221" s="2">
        <f t="shared" si="13"/>
        <v>32.469230769230769</v>
      </c>
      <c r="Q221" s="2"/>
      <c r="R221" s="12" t="s">
        <v>737</v>
      </c>
    </row>
    <row r="222" spans="1:18" x14ac:dyDescent="0.25">
      <c r="A222" s="12" t="str">
        <f t="shared" si="15"/>
        <v>45381270</v>
      </c>
      <c r="B222" s="12" t="str">
        <f t="shared" si="14"/>
        <v>45381 - COLONOSCOPY SUBMUCOUS NJX4</v>
      </c>
      <c r="C222" s="12">
        <f t="shared" si="16"/>
        <v>4</v>
      </c>
      <c r="D222" s="5" t="s">
        <v>50</v>
      </c>
      <c r="E222" s="5" t="s">
        <v>51</v>
      </c>
      <c r="F222" s="13">
        <v>270</v>
      </c>
      <c r="G222" s="12" t="s">
        <v>585</v>
      </c>
      <c r="H222" s="2">
        <v>461.79925925925932</v>
      </c>
      <c r="I222" s="2">
        <f t="shared" si="17"/>
        <v>157.01174814814814</v>
      </c>
      <c r="L222" s="2">
        <v>0</v>
      </c>
      <c r="M222" s="2">
        <v>0</v>
      </c>
      <c r="N222" s="2">
        <v>0</v>
      </c>
      <c r="O222" s="2">
        <v>277.0795555555556</v>
      </c>
      <c r="P222" s="2">
        <f t="shared" si="13"/>
        <v>323.25948148148149</v>
      </c>
      <c r="Q222" s="2"/>
      <c r="R222" s="12" t="s">
        <v>737</v>
      </c>
    </row>
    <row r="223" spans="1:18" x14ac:dyDescent="0.25">
      <c r="A223" s="12" t="str">
        <f t="shared" si="15"/>
        <v>45381272</v>
      </c>
      <c r="B223" s="12" t="str">
        <f t="shared" si="14"/>
        <v>45381 - COLONOSCOPY SUBMUCOUS NJX5</v>
      </c>
      <c r="C223" s="12">
        <f t="shared" si="16"/>
        <v>5</v>
      </c>
      <c r="D223" s="5" t="s">
        <v>50</v>
      </c>
      <c r="E223" s="5" t="s">
        <v>51</v>
      </c>
      <c r="F223" s="13">
        <v>272</v>
      </c>
      <c r="G223" s="12" t="s">
        <v>586</v>
      </c>
      <c r="H223" s="2">
        <v>80.418888888888901</v>
      </c>
      <c r="I223" s="2">
        <f t="shared" si="17"/>
        <v>27.342422222222226</v>
      </c>
      <c r="L223" s="2">
        <v>0</v>
      </c>
      <c r="M223" s="2">
        <v>0</v>
      </c>
      <c r="N223" s="2">
        <v>0</v>
      </c>
      <c r="O223" s="2">
        <v>48.251333333333342</v>
      </c>
      <c r="P223" s="2">
        <f t="shared" si="13"/>
        <v>56.293222222222226</v>
      </c>
      <c r="Q223" s="2"/>
      <c r="R223" s="12" t="s">
        <v>737</v>
      </c>
    </row>
    <row r="224" spans="1:18" x14ac:dyDescent="0.25">
      <c r="A224" s="12" t="str">
        <f t="shared" si="15"/>
        <v>45381370</v>
      </c>
      <c r="B224" s="12" t="str">
        <f t="shared" si="14"/>
        <v>45381 - COLONOSCOPY SUBMUCOUS NJX6</v>
      </c>
      <c r="C224" s="12">
        <f t="shared" si="16"/>
        <v>6</v>
      </c>
      <c r="D224" s="5" t="s">
        <v>50</v>
      </c>
      <c r="E224" s="5" t="s">
        <v>51</v>
      </c>
      <c r="F224" s="13">
        <v>370</v>
      </c>
      <c r="G224" s="12" t="s">
        <v>587</v>
      </c>
      <c r="H224" s="2">
        <v>172.82222222222225</v>
      </c>
      <c r="I224" s="2">
        <f t="shared" si="17"/>
        <v>58.759555555555558</v>
      </c>
      <c r="L224" s="2">
        <v>0</v>
      </c>
      <c r="M224" s="2">
        <v>0</v>
      </c>
      <c r="N224" s="2">
        <v>0</v>
      </c>
      <c r="O224" s="2">
        <v>103.69333333333334</v>
      </c>
      <c r="P224" s="2">
        <f t="shared" si="13"/>
        <v>120.97555555555557</v>
      </c>
      <c r="Q224" s="2"/>
      <c r="R224" s="12" t="s">
        <v>737</v>
      </c>
    </row>
    <row r="225" spans="1:18" x14ac:dyDescent="0.25">
      <c r="A225" s="12" t="str">
        <f t="shared" si="15"/>
        <v>45381J2704</v>
      </c>
      <c r="B225" s="12" t="str">
        <f t="shared" si="14"/>
        <v>45381 - COLONOSCOPY SUBMUCOUS NJX7</v>
      </c>
      <c r="C225" s="12">
        <f t="shared" si="16"/>
        <v>7</v>
      </c>
      <c r="D225" s="5" t="s">
        <v>50</v>
      </c>
      <c r="E225" s="5" t="s">
        <v>51</v>
      </c>
      <c r="F225" s="5" t="s">
        <v>592</v>
      </c>
      <c r="G225" s="12" t="s">
        <v>593</v>
      </c>
      <c r="H225" s="2">
        <v>115.81481481481481</v>
      </c>
      <c r="I225" s="2">
        <f t="shared" si="17"/>
        <v>39.377037037037034</v>
      </c>
      <c r="L225" s="2">
        <v>0</v>
      </c>
      <c r="M225" s="2">
        <v>0</v>
      </c>
      <c r="N225" s="2">
        <v>0</v>
      </c>
      <c r="O225" s="2">
        <v>69.48888888888888</v>
      </c>
      <c r="P225" s="2">
        <f t="shared" si="13"/>
        <v>81.070370370370355</v>
      </c>
      <c r="Q225" s="2"/>
      <c r="R225" s="12" t="s">
        <v>737</v>
      </c>
    </row>
    <row r="226" spans="1:18" x14ac:dyDescent="0.25">
      <c r="A226" s="12" t="str">
        <f t="shared" si="15"/>
        <v>45381J7120</v>
      </c>
      <c r="B226" s="12" t="str">
        <f t="shared" si="14"/>
        <v>45381 - COLONOSCOPY SUBMUCOUS NJX8</v>
      </c>
      <c r="C226" s="12">
        <f t="shared" si="16"/>
        <v>8</v>
      </c>
      <c r="D226" s="5" t="s">
        <v>50</v>
      </c>
      <c r="E226" s="5" t="s">
        <v>51</v>
      </c>
      <c r="F226" s="13" t="s">
        <v>596</v>
      </c>
      <c r="G226" s="12" t="s">
        <v>597</v>
      </c>
      <c r="H226" s="2">
        <v>268.77777777777777</v>
      </c>
      <c r="I226" s="2">
        <f t="shared" si="17"/>
        <v>91.384444444444441</v>
      </c>
      <c r="L226" s="2">
        <v>0</v>
      </c>
      <c r="M226" s="2">
        <v>0</v>
      </c>
      <c r="N226" s="2">
        <v>0</v>
      </c>
      <c r="O226" s="2">
        <v>161.26666666666665</v>
      </c>
      <c r="P226" s="2">
        <f t="shared" si="13"/>
        <v>188.14444444444442</v>
      </c>
      <c r="Q226" s="2"/>
      <c r="R226" s="12" t="s">
        <v>737</v>
      </c>
    </row>
    <row r="227" spans="1:18" x14ac:dyDescent="0.25">
      <c r="A227" s="12" t="str">
        <f t="shared" si="15"/>
        <v>4538445384</v>
      </c>
      <c r="B227" s="12" t="str">
        <f t="shared" si="14"/>
        <v>45384 - COLONOSCOPY W/LESION REMOVAL1</v>
      </c>
      <c r="C227" s="12">
        <f t="shared" si="16"/>
        <v>1</v>
      </c>
      <c r="D227" s="5" t="s">
        <v>53</v>
      </c>
      <c r="E227" s="5" t="s">
        <v>52</v>
      </c>
      <c r="F227" s="13">
        <v>45384</v>
      </c>
      <c r="G227" s="12" t="s">
        <v>52</v>
      </c>
      <c r="H227" s="2">
        <v>2664.7658333333397</v>
      </c>
      <c r="I227" s="2">
        <f t="shared" si="17"/>
        <v>906.02038333333542</v>
      </c>
      <c r="L227" s="2">
        <v>980</v>
      </c>
      <c r="M227" s="2">
        <v>980</v>
      </c>
      <c r="N227" s="2">
        <v>980</v>
      </c>
      <c r="O227" s="2">
        <v>1598.8595000000039</v>
      </c>
      <c r="P227" s="2">
        <f t="shared" si="13"/>
        <v>1865.3360833333377</v>
      </c>
      <c r="Q227" s="2"/>
      <c r="R227" s="12" t="s">
        <v>737</v>
      </c>
    </row>
    <row r="228" spans="1:18" x14ac:dyDescent="0.25">
      <c r="A228" s="12" t="str">
        <f t="shared" si="15"/>
        <v>4538488305</v>
      </c>
      <c r="B228" s="12" t="str">
        <f t="shared" si="14"/>
        <v>45384 - COLONOSCOPY W/LESION REMOVAL2</v>
      </c>
      <c r="C228" s="12">
        <f t="shared" si="16"/>
        <v>2</v>
      </c>
      <c r="D228" s="5" t="s">
        <v>53</v>
      </c>
      <c r="E228" s="5" t="s">
        <v>52</v>
      </c>
      <c r="F228" s="13">
        <v>88305</v>
      </c>
      <c r="G228" s="12" t="s">
        <v>581</v>
      </c>
      <c r="H228" s="2">
        <v>392</v>
      </c>
      <c r="I228" s="2">
        <f t="shared" si="17"/>
        <v>133.28</v>
      </c>
      <c r="L228" s="2">
        <v>0</v>
      </c>
      <c r="M228" s="2">
        <v>0</v>
      </c>
      <c r="N228" s="2">
        <v>0</v>
      </c>
      <c r="O228" s="2">
        <v>44.52</v>
      </c>
      <c r="P228" s="2">
        <f t="shared" si="13"/>
        <v>274.39999999999998</v>
      </c>
      <c r="Q228" s="2"/>
      <c r="R228" s="12" t="s">
        <v>737</v>
      </c>
    </row>
    <row r="229" spans="1:18" x14ac:dyDescent="0.25">
      <c r="A229" s="12" t="str">
        <f t="shared" si="15"/>
        <v>45384270</v>
      </c>
      <c r="B229" s="12" t="str">
        <f t="shared" si="14"/>
        <v>45384 - COLONOSCOPY W/LESION REMOVAL3</v>
      </c>
      <c r="C229" s="12">
        <f t="shared" si="16"/>
        <v>3</v>
      </c>
      <c r="D229" s="5" t="s">
        <v>53</v>
      </c>
      <c r="E229" s="5" t="s">
        <v>52</v>
      </c>
      <c r="F229" s="13">
        <v>270</v>
      </c>
      <c r="G229" s="12" t="s">
        <v>585</v>
      </c>
      <c r="H229" s="2">
        <v>335.97822916666684</v>
      </c>
      <c r="I229" s="2">
        <f t="shared" si="17"/>
        <v>114.23259791666672</v>
      </c>
      <c r="L229" s="2">
        <v>0</v>
      </c>
      <c r="M229" s="2">
        <v>0</v>
      </c>
      <c r="N229" s="2">
        <v>0</v>
      </c>
      <c r="O229" s="2">
        <v>201.58693750000009</v>
      </c>
      <c r="P229" s="2">
        <f t="shared" si="13"/>
        <v>235.18476041666676</v>
      </c>
      <c r="Q229" s="2"/>
      <c r="R229" s="12" t="s">
        <v>737</v>
      </c>
    </row>
    <row r="230" spans="1:18" x14ac:dyDescent="0.25">
      <c r="A230" s="12" t="str">
        <f t="shared" si="15"/>
        <v>45384272</v>
      </c>
      <c r="B230" s="12" t="str">
        <f t="shared" si="14"/>
        <v>45384 - COLONOSCOPY W/LESION REMOVAL4</v>
      </c>
      <c r="C230" s="12">
        <f t="shared" si="16"/>
        <v>4</v>
      </c>
      <c r="D230" s="5" t="s">
        <v>53</v>
      </c>
      <c r="E230" s="5" t="s">
        <v>52</v>
      </c>
      <c r="F230" s="13">
        <v>272</v>
      </c>
      <c r="G230" s="12" t="s">
        <v>586</v>
      </c>
      <c r="H230" s="2">
        <v>93.864421052631471</v>
      </c>
      <c r="I230" s="2">
        <f t="shared" si="17"/>
        <v>31.913903157894698</v>
      </c>
      <c r="L230" s="2">
        <v>0</v>
      </c>
      <c r="M230" s="2">
        <v>0</v>
      </c>
      <c r="N230" s="2">
        <v>0</v>
      </c>
      <c r="O230" s="2">
        <v>56.318652631578878</v>
      </c>
      <c r="P230" s="2">
        <f t="shared" si="13"/>
        <v>65.705094736842028</v>
      </c>
      <c r="Q230" s="2"/>
      <c r="R230" s="12" t="s">
        <v>737</v>
      </c>
    </row>
    <row r="231" spans="1:18" x14ac:dyDescent="0.25">
      <c r="A231" s="12" t="str">
        <f t="shared" si="15"/>
        <v>45384370</v>
      </c>
      <c r="B231" s="12" t="str">
        <f t="shared" si="14"/>
        <v>45384 - COLONOSCOPY W/LESION REMOVAL5</v>
      </c>
      <c r="C231" s="12">
        <f t="shared" si="16"/>
        <v>5</v>
      </c>
      <c r="D231" s="5" t="s">
        <v>53</v>
      </c>
      <c r="E231" s="5" t="s">
        <v>52</v>
      </c>
      <c r="F231" s="13">
        <v>370</v>
      </c>
      <c r="G231" s="12" t="s">
        <v>587</v>
      </c>
      <c r="H231" s="2">
        <v>146.67812500000002</v>
      </c>
      <c r="I231" s="2">
        <f t="shared" si="17"/>
        <v>49.870562500000005</v>
      </c>
      <c r="L231" s="2">
        <v>0</v>
      </c>
      <c r="M231" s="2">
        <v>0</v>
      </c>
      <c r="N231" s="2">
        <v>0</v>
      </c>
      <c r="O231" s="2">
        <v>88.006875000000008</v>
      </c>
      <c r="P231" s="2">
        <f t="shared" si="13"/>
        <v>102.6746875</v>
      </c>
      <c r="Q231" s="2"/>
      <c r="R231" s="12" t="s">
        <v>737</v>
      </c>
    </row>
    <row r="232" spans="1:18" x14ac:dyDescent="0.25">
      <c r="A232" s="12" t="str">
        <f t="shared" si="15"/>
        <v>45384J2704</v>
      </c>
      <c r="B232" s="12" t="str">
        <f t="shared" si="14"/>
        <v>45384 - COLONOSCOPY W/LESION REMOVAL6</v>
      </c>
      <c r="C232" s="12">
        <f t="shared" si="16"/>
        <v>6</v>
      </c>
      <c r="D232" s="5" t="s">
        <v>53</v>
      </c>
      <c r="E232" s="5" t="s">
        <v>52</v>
      </c>
      <c r="F232" s="5" t="s">
        <v>592</v>
      </c>
      <c r="G232" s="12" t="s">
        <v>593</v>
      </c>
      <c r="H232" s="2">
        <v>93.104166666666671</v>
      </c>
      <c r="I232" s="2">
        <f t="shared" si="17"/>
        <v>31.655416666666664</v>
      </c>
      <c r="L232" s="2">
        <v>0</v>
      </c>
      <c r="M232" s="2">
        <v>0</v>
      </c>
      <c r="N232" s="2">
        <v>0</v>
      </c>
      <c r="O232" s="2">
        <v>55.862500000000004</v>
      </c>
      <c r="P232" s="2">
        <f t="shared" si="13"/>
        <v>65.172916666666666</v>
      </c>
      <c r="Q232" s="2"/>
      <c r="R232" s="12" t="s">
        <v>737</v>
      </c>
    </row>
    <row r="233" spans="1:18" x14ac:dyDescent="0.25">
      <c r="A233" s="12" t="str">
        <f t="shared" si="15"/>
        <v>45384J7120</v>
      </c>
      <c r="B233" s="12" t="str">
        <f t="shared" si="14"/>
        <v>45384 - COLONOSCOPY W/LESION REMOVAL7</v>
      </c>
      <c r="C233" s="12">
        <f t="shared" si="16"/>
        <v>7</v>
      </c>
      <c r="D233" s="5" t="s">
        <v>53</v>
      </c>
      <c r="E233" s="5" t="s">
        <v>52</v>
      </c>
      <c r="F233" s="5" t="s">
        <v>596</v>
      </c>
      <c r="G233" s="12" t="s">
        <v>597</v>
      </c>
      <c r="H233" s="2">
        <v>218.42553191489361</v>
      </c>
      <c r="I233" s="2">
        <f t="shared" si="17"/>
        <v>74.264680851063815</v>
      </c>
      <c r="L233" s="2">
        <v>0</v>
      </c>
      <c r="M233" s="2">
        <v>0</v>
      </c>
      <c r="N233" s="2">
        <v>0</v>
      </c>
      <c r="O233" s="2">
        <v>131.05531914893615</v>
      </c>
      <c r="P233" s="2">
        <f t="shared" si="13"/>
        <v>152.89787234042552</v>
      </c>
      <c r="Q233" s="2"/>
      <c r="R233" s="12" t="s">
        <v>737</v>
      </c>
    </row>
    <row r="234" spans="1:18" x14ac:dyDescent="0.25">
      <c r="A234" s="12" t="str">
        <f t="shared" si="15"/>
        <v>4538545385</v>
      </c>
      <c r="B234" s="12" t="str">
        <f t="shared" si="14"/>
        <v>45385 - COLONOSCOPY W/LESION REMOVAL1</v>
      </c>
      <c r="C234" s="12">
        <f t="shared" si="16"/>
        <v>1</v>
      </c>
      <c r="D234" s="5" t="s">
        <v>54</v>
      </c>
      <c r="E234" s="5" t="s">
        <v>52</v>
      </c>
      <c r="F234" s="13">
        <v>45385</v>
      </c>
      <c r="G234" s="12" t="s">
        <v>52</v>
      </c>
      <c r="H234" s="2">
        <v>2699.5680000000061</v>
      </c>
      <c r="I234" s="2">
        <f t="shared" si="17"/>
        <v>917.85312000000204</v>
      </c>
      <c r="L234" s="2">
        <v>980</v>
      </c>
      <c r="M234" s="2">
        <v>980</v>
      </c>
      <c r="N234" s="2">
        <v>980</v>
      </c>
      <c r="O234" s="2">
        <v>1619.7408000000037</v>
      </c>
      <c r="P234" s="2">
        <f t="shared" si="13"/>
        <v>1889.6976000000041</v>
      </c>
      <c r="Q234" s="2"/>
      <c r="R234" s="12" t="s">
        <v>737</v>
      </c>
    </row>
    <row r="235" spans="1:18" x14ac:dyDescent="0.25">
      <c r="A235" s="12" t="str">
        <f t="shared" si="15"/>
        <v>4538588305</v>
      </c>
      <c r="B235" s="12" t="str">
        <f t="shared" si="14"/>
        <v>45385 - COLONOSCOPY W/LESION REMOVAL2</v>
      </c>
      <c r="C235" s="12">
        <f t="shared" si="16"/>
        <v>2</v>
      </c>
      <c r="D235" s="5" t="s">
        <v>54</v>
      </c>
      <c r="E235" s="5" t="s">
        <v>52</v>
      </c>
      <c r="F235" s="13">
        <v>88305</v>
      </c>
      <c r="G235" s="12" t="s">
        <v>581</v>
      </c>
      <c r="H235" s="2">
        <v>392</v>
      </c>
      <c r="I235" s="2">
        <f t="shared" si="17"/>
        <v>133.28</v>
      </c>
      <c r="L235" s="2">
        <v>0</v>
      </c>
      <c r="M235" s="2">
        <v>0</v>
      </c>
      <c r="N235" s="2">
        <v>0</v>
      </c>
      <c r="O235" s="2">
        <v>44.52</v>
      </c>
      <c r="P235" s="2">
        <f t="shared" si="13"/>
        <v>274.39999999999998</v>
      </c>
      <c r="Q235" s="2"/>
      <c r="R235" s="12" t="s">
        <v>737</v>
      </c>
    </row>
    <row r="236" spans="1:18" x14ac:dyDescent="0.25">
      <c r="A236" s="12" t="str">
        <f t="shared" si="15"/>
        <v>45385250</v>
      </c>
      <c r="B236" s="12" t="str">
        <f t="shared" si="14"/>
        <v>45385 - COLONOSCOPY W/LESION REMOVAL3</v>
      </c>
      <c r="C236" s="12">
        <f t="shared" si="16"/>
        <v>3</v>
      </c>
      <c r="D236" s="5" t="s">
        <v>54</v>
      </c>
      <c r="E236" s="5" t="s">
        <v>52</v>
      </c>
      <c r="F236" s="13">
        <v>250</v>
      </c>
      <c r="G236" s="12" t="s">
        <v>584</v>
      </c>
      <c r="H236" s="2">
        <v>42.787878787878789</v>
      </c>
      <c r="I236" s="2">
        <f t="shared" si="17"/>
        <v>14.547878787878787</v>
      </c>
      <c r="L236" s="2">
        <v>0</v>
      </c>
      <c r="M236" s="2">
        <v>0</v>
      </c>
      <c r="N236" s="2">
        <v>0</v>
      </c>
      <c r="O236" s="2">
        <v>25.672727272727272</v>
      </c>
      <c r="P236" s="2">
        <f t="shared" si="13"/>
        <v>29.951515151515149</v>
      </c>
      <c r="Q236" s="2"/>
      <c r="R236" s="12" t="s">
        <v>737</v>
      </c>
    </row>
    <row r="237" spans="1:18" x14ac:dyDescent="0.25">
      <c r="A237" s="12" t="str">
        <f t="shared" si="15"/>
        <v>45385270</v>
      </c>
      <c r="B237" s="12" t="str">
        <f t="shared" si="14"/>
        <v>45385 - COLONOSCOPY W/LESION REMOVAL4</v>
      </c>
      <c r="C237" s="12">
        <f t="shared" si="16"/>
        <v>4</v>
      </c>
      <c r="D237" s="5" t="s">
        <v>54</v>
      </c>
      <c r="E237" s="5" t="s">
        <v>52</v>
      </c>
      <c r="F237" s="13">
        <v>270</v>
      </c>
      <c r="G237" s="12" t="s">
        <v>585</v>
      </c>
      <c r="H237" s="2">
        <v>399.82336842105218</v>
      </c>
      <c r="I237" s="2">
        <f t="shared" si="17"/>
        <v>135.93994526315774</v>
      </c>
      <c r="L237" s="2">
        <v>0</v>
      </c>
      <c r="M237" s="2">
        <v>0</v>
      </c>
      <c r="N237" s="2">
        <v>0</v>
      </c>
      <c r="O237" s="2">
        <v>239.8940210526313</v>
      </c>
      <c r="P237" s="2">
        <f t="shared" si="13"/>
        <v>279.87635789473649</v>
      </c>
      <c r="Q237" s="2"/>
      <c r="R237" s="12" t="s">
        <v>737</v>
      </c>
    </row>
    <row r="238" spans="1:18" x14ac:dyDescent="0.25">
      <c r="A238" s="12" t="str">
        <f t="shared" si="15"/>
        <v>45385272</v>
      </c>
      <c r="B238" s="12" t="str">
        <f t="shared" si="14"/>
        <v>45385 - COLONOSCOPY W/LESION REMOVAL5</v>
      </c>
      <c r="C238" s="12">
        <f t="shared" si="16"/>
        <v>5</v>
      </c>
      <c r="D238" s="5" t="s">
        <v>54</v>
      </c>
      <c r="E238" s="5" t="s">
        <v>52</v>
      </c>
      <c r="F238" s="13">
        <v>272</v>
      </c>
      <c r="G238" s="12" t="s">
        <v>586</v>
      </c>
      <c r="H238" s="2">
        <v>79.568404255319138</v>
      </c>
      <c r="I238" s="2">
        <f t="shared" si="17"/>
        <v>27.053257446808505</v>
      </c>
      <c r="L238" s="2">
        <v>0</v>
      </c>
      <c r="M238" s="2">
        <v>0</v>
      </c>
      <c r="N238" s="2">
        <v>0</v>
      </c>
      <c r="O238" s="2">
        <v>47.741042553191484</v>
      </c>
      <c r="P238" s="2">
        <f t="shared" si="13"/>
        <v>55.697882978723392</v>
      </c>
      <c r="Q238" s="2"/>
      <c r="R238" s="12" t="s">
        <v>737</v>
      </c>
    </row>
    <row r="239" spans="1:18" x14ac:dyDescent="0.25">
      <c r="A239" s="12" t="str">
        <f t="shared" si="15"/>
        <v>45385370</v>
      </c>
      <c r="B239" s="12" t="str">
        <f t="shared" si="14"/>
        <v>45385 - COLONOSCOPY W/LESION REMOVAL6</v>
      </c>
      <c r="C239" s="12">
        <f t="shared" si="16"/>
        <v>6</v>
      </c>
      <c r="D239" s="5" t="s">
        <v>54</v>
      </c>
      <c r="E239" s="5" t="s">
        <v>52</v>
      </c>
      <c r="F239" s="13">
        <v>370</v>
      </c>
      <c r="G239" s="12" t="s">
        <v>587</v>
      </c>
      <c r="H239" s="2">
        <v>161.60736842105266</v>
      </c>
      <c r="I239" s="2">
        <f t="shared" si="17"/>
        <v>54.946505263157896</v>
      </c>
      <c r="L239" s="2">
        <v>0</v>
      </c>
      <c r="M239" s="2">
        <v>0</v>
      </c>
      <c r="N239" s="2">
        <v>0</v>
      </c>
      <c r="O239" s="2">
        <v>96.964421052631593</v>
      </c>
      <c r="P239" s="2">
        <f t="shared" si="13"/>
        <v>113.12515789473684</v>
      </c>
      <c r="Q239" s="2"/>
      <c r="R239" s="12" t="s">
        <v>737</v>
      </c>
    </row>
    <row r="240" spans="1:18" x14ac:dyDescent="0.25">
      <c r="A240" s="12" t="str">
        <f t="shared" si="15"/>
        <v>45385J2704</v>
      </c>
      <c r="B240" s="12" t="str">
        <f t="shared" si="14"/>
        <v>45385 - COLONOSCOPY W/LESION REMOVAL7</v>
      </c>
      <c r="C240" s="12">
        <f t="shared" si="16"/>
        <v>7</v>
      </c>
      <c r="D240" s="5" t="s">
        <v>54</v>
      </c>
      <c r="E240" s="5" t="s">
        <v>52</v>
      </c>
      <c r="F240" s="5" t="s">
        <v>592</v>
      </c>
      <c r="G240" s="12" t="s">
        <v>593</v>
      </c>
      <c r="H240" s="2">
        <v>100.29473684210527</v>
      </c>
      <c r="I240" s="2">
        <f t="shared" si="17"/>
        <v>34.100210526315784</v>
      </c>
      <c r="L240" s="2">
        <v>0</v>
      </c>
      <c r="M240" s="2">
        <v>0</v>
      </c>
      <c r="N240" s="2">
        <v>0</v>
      </c>
      <c r="O240" s="2">
        <v>60.176842105263155</v>
      </c>
      <c r="P240" s="2">
        <f t="shared" si="13"/>
        <v>70.206315789473678</v>
      </c>
      <c r="Q240" s="2"/>
      <c r="R240" s="12" t="s">
        <v>737</v>
      </c>
    </row>
    <row r="241" spans="1:18" x14ac:dyDescent="0.25">
      <c r="A241" s="12" t="str">
        <f t="shared" si="15"/>
        <v>45385J7120</v>
      </c>
      <c r="B241" s="12" t="str">
        <f t="shared" si="14"/>
        <v>45385 - COLONOSCOPY W/LESION REMOVAL8</v>
      </c>
      <c r="C241" s="12">
        <f t="shared" si="16"/>
        <v>8</v>
      </c>
      <c r="D241" s="5" t="s">
        <v>54</v>
      </c>
      <c r="E241" s="5" t="s">
        <v>52</v>
      </c>
      <c r="F241" s="5" t="s">
        <v>596</v>
      </c>
      <c r="G241" s="12" t="s">
        <v>597</v>
      </c>
      <c r="H241" s="2">
        <v>237.25531914893617</v>
      </c>
      <c r="I241" s="2">
        <f t="shared" si="17"/>
        <v>80.66680851063829</v>
      </c>
      <c r="L241" s="2">
        <v>0</v>
      </c>
      <c r="M241" s="2">
        <v>0</v>
      </c>
      <c r="N241" s="2">
        <v>0</v>
      </c>
      <c r="O241" s="2">
        <v>142.35319148936171</v>
      </c>
      <c r="P241" s="2">
        <f t="shared" si="13"/>
        <v>166.0787234042553</v>
      </c>
      <c r="Q241" s="2"/>
      <c r="R241" s="12" t="s">
        <v>737</v>
      </c>
    </row>
    <row r="242" spans="1:18" x14ac:dyDescent="0.25">
      <c r="A242" s="12" t="str">
        <f t="shared" si="15"/>
        <v>4756247562</v>
      </c>
      <c r="B242" s="12" t="str">
        <f t="shared" si="14"/>
        <v>47562 - LAPAROSCOPIC CHOLECYSTECTOMY1</v>
      </c>
      <c r="C242" s="12">
        <f t="shared" si="16"/>
        <v>1</v>
      </c>
      <c r="D242" s="5" t="s">
        <v>55</v>
      </c>
      <c r="E242" s="5" t="s">
        <v>56</v>
      </c>
      <c r="F242" s="13">
        <v>47562</v>
      </c>
      <c r="G242" s="12" t="s">
        <v>56</v>
      </c>
      <c r="H242" s="2">
        <v>9302.56</v>
      </c>
      <c r="I242" s="2">
        <f t="shared" si="17"/>
        <v>3162.8703999999993</v>
      </c>
      <c r="L242" s="2">
        <v>4716</v>
      </c>
      <c r="M242" s="2">
        <v>4716</v>
      </c>
      <c r="N242" s="2">
        <v>4716</v>
      </c>
      <c r="O242" s="2">
        <v>5581.5359999999991</v>
      </c>
      <c r="P242" s="2">
        <f t="shared" si="13"/>
        <v>6511.7919999999995</v>
      </c>
      <c r="Q242" s="2"/>
      <c r="R242" s="12" t="s">
        <v>737</v>
      </c>
    </row>
    <row r="243" spans="1:18" x14ac:dyDescent="0.25">
      <c r="A243" s="12" t="str">
        <f t="shared" si="15"/>
        <v>4756288304</v>
      </c>
      <c r="B243" s="12" t="str">
        <f t="shared" si="14"/>
        <v>47562 - LAPAROSCOPIC CHOLECYSTECTOMY2</v>
      </c>
      <c r="C243" s="12">
        <f t="shared" si="16"/>
        <v>2</v>
      </c>
      <c r="D243" s="5" t="s">
        <v>55</v>
      </c>
      <c r="E243" s="5" t="s">
        <v>56</v>
      </c>
      <c r="F243" s="13">
        <v>88304</v>
      </c>
      <c r="G243" s="12" t="s">
        <v>581</v>
      </c>
      <c r="H243" s="2">
        <v>392</v>
      </c>
      <c r="I243" s="2">
        <f t="shared" si="17"/>
        <v>133.28</v>
      </c>
      <c r="L243" s="2">
        <v>0</v>
      </c>
      <c r="M243" s="2">
        <v>0</v>
      </c>
      <c r="N243" s="2">
        <v>0</v>
      </c>
      <c r="O243" s="2">
        <v>44.52</v>
      </c>
      <c r="P243" s="2">
        <f t="shared" si="13"/>
        <v>274.39999999999998</v>
      </c>
      <c r="Q243" s="2"/>
      <c r="R243" s="12" t="s">
        <v>737</v>
      </c>
    </row>
    <row r="244" spans="1:18" x14ac:dyDescent="0.25">
      <c r="A244" s="12" t="str">
        <f t="shared" si="15"/>
        <v>47562250</v>
      </c>
      <c r="B244" s="12" t="str">
        <f t="shared" si="14"/>
        <v>47562 - LAPAROSCOPIC CHOLECYSTECTOMY3</v>
      </c>
      <c r="C244" s="12">
        <f t="shared" si="16"/>
        <v>3</v>
      </c>
      <c r="D244" s="5" t="s">
        <v>55</v>
      </c>
      <c r="E244" s="5" t="s">
        <v>56</v>
      </c>
      <c r="F244" s="13">
        <v>250</v>
      </c>
      <c r="G244" s="12" t="s">
        <v>584</v>
      </c>
      <c r="H244" s="2">
        <v>81.36</v>
      </c>
      <c r="I244" s="2">
        <f t="shared" si="17"/>
        <v>27.662399999999998</v>
      </c>
      <c r="L244" s="2">
        <v>0</v>
      </c>
      <c r="M244" s="2">
        <v>0</v>
      </c>
      <c r="N244" s="2">
        <v>0</v>
      </c>
      <c r="O244" s="2">
        <v>48.815999999999995</v>
      </c>
      <c r="P244" s="2">
        <f t="shared" si="13"/>
        <v>56.951999999999998</v>
      </c>
      <c r="Q244" s="2"/>
      <c r="R244" s="12" t="s">
        <v>737</v>
      </c>
    </row>
    <row r="245" spans="1:18" x14ac:dyDescent="0.25">
      <c r="A245" s="12" t="str">
        <f t="shared" si="15"/>
        <v>47562270</v>
      </c>
      <c r="B245" s="12" t="str">
        <f t="shared" si="14"/>
        <v>47562 - LAPAROSCOPIC CHOLECYSTECTOMY4</v>
      </c>
      <c r="C245" s="12">
        <f t="shared" si="16"/>
        <v>4</v>
      </c>
      <c r="D245" s="5" t="s">
        <v>55</v>
      </c>
      <c r="E245" s="5" t="s">
        <v>56</v>
      </c>
      <c r="F245" s="13">
        <v>270</v>
      </c>
      <c r="G245" s="12" t="s">
        <v>585</v>
      </c>
      <c r="H245" s="2">
        <v>1474.3486000000003</v>
      </c>
      <c r="I245" s="2">
        <f t="shared" si="17"/>
        <v>501.27852400000006</v>
      </c>
      <c r="L245" s="2">
        <v>0</v>
      </c>
      <c r="M245" s="2">
        <v>0</v>
      </c>
      <c r="N245" s="2">
        <v>0</v>
      </c>
      <c r="O245" s="2">
        <v>884.60916000000009</v>
      </c>
      <c r="P245" s="2">
        <f t="shared" si="13"/>
        <v>1032.04402</v>
      </c>
      <c r="Q245" s="2"/>
      <c r="R245" s="12" t="s">
        <v>737</v>
      </c>
    </row>
    <row r="246" spans="1:18" x14ac:dyDescent="0.25">
      <c r="A246" s="12" t="str">
        <f t="shared" si="15"/>
        <v>47562272</v>
      </c>
      <c r="B246" s="12" t="str">
        <f t="shared" si="14"/>
        <v>47562 - LAPAROSCOPIC CHOLECYSTECTOMY5</v>
      </c>
      <c r="C246" s="12">
        <f t="shared" si="16"/>
        <v>5</v>
      </c>
      <c r="D246" s="5" t="s">
        <v>55</v>
      </c>
      <c r="E246" s="5" t="s">
        <v>56</v>
      </c>
      <c r="F246" s="13">
        <v>272</v>
      </c>
      <c r="G246" s="12" t="s">
        <v>586</v>
      </c>
      <c r="H246" s="2">
        <v>274.16459999999984</v>
      </c>
      <c r="I246" s="2">
        <f t="shared" si="17"/>
        <v>93.215963999999943</v>
      </c>
      <c r="L246" s="2">
        <v>0</v>
      </c>
      <c r="M246" s="2">
        <v>0</v>
      </c>
      <c r="N246" s="2">
        <v>0</v>
      </c>
      <c r="O246" s="2">
        <v>164.49875999999989</v>
      </c>
      <c r="P246" s="2">
        <f t="shared" si="13"/>
        <v>191.91521999999986</v>
      </c>
      <c r="Q246" s="2"/>
      <c r="R246" s="12" t="s">
        <v>737</v>
      </c>
    </row>
    <row r="247" spans="1:18" x14ac:dyDescent="0.25">
      <c r="A247" s="12" t="str">
        <f t="shared" si="15"/>
        <v>47562370</v>
      </c>
      <c r="B247" s="12" t="str">
        <f t="shared" si="14"/>
        <v>47562 - LAPAROSCOPIC CHOLECYSTECTOMY6</v>
      </c>
      <c r="C247" s="12">
        <f t="shared" si="16"/>
        <v>6</v>
      </c>
      <c r="D247" s="5" t="s">
        <v>55</v>
      </c>
      <c r="E247" s="5" t="s">
        <v>56</v>
      </c>
      <c r="F247" s="13">
        <v>370</v>
      </c>
      <c r="G247" s="12" t="s">
        <v>587</v>
      </c>
      <c r="H247" s="2">
        <v>1123.8040000000001</v>
      </c>
      <c r="I247" s="2">
        <f t="shared" si="17"/>
        <v>382.09336000000002</v>
      </c>
      <c r="L247" s="2">
        <v>0</v>
      </c>
      <c r="M247" s="2">
        <v>0</v>
      </c>
      <c r="N247" s="2">
        <v>0</v>
      </c>
      <c r="O247" s="2">
        <v>674.28240000000005</v>
      </c>
      <c r="P247" s="2">
        <f t="shared" si="13"/>
        <v>786.66280000000006</v>
      </c>
      <c r="Q247" s="2"/>
      <c r="R247" s="12" t="s">
        <v>737</v>
      </c>
    </row>
    <row r="248" spans="1:18" x14ac:dyDescent="0.25">
      <c r="A248" s="12" t="str">
        <f t="shared" si="15"/>
        <v>47562710</v>
      </c>
      <c r="B248" s="12" t="str">
        <f t="shared" si="14"/>
        <v>47562 - LAPAROSCOPIC CHOLECYSTECTOMY7</v>
      </c>
      <c r="C248" s="12">
        <f t="shared" si="16"/>
        <v>7</v>
      </c>
      <c r="D248" s="5" t="s">
        <v>55</v>
      </c>
      <c r="E248" s="5" t="s">
        <v>56</v>
      </c>
      <c r="F248" s="13">
        <v>710</v>
      </c>
      <c r="G248" s="12" t="s">
        <v>588</v>
      </c>
      <c r="H248" s="2">
        <v>1056.0214285714285</v>
      </c>
      <c r="I248" s="2">
        <f t="shared" si="17"/>
        <v>359.04728571428564</v>
      </c>
      <c r="L248" s="2">
        <v>0</v>
      </c>
      <c r="M248" s="2">
        <v>0</v>
      </c>
      <c r="N248" s="2">
        <v>0</v>
      </c>
      <c r="O248" s="2">
        <v>633.61285714285702</v>
      </c>
      <c r="P248" s="2">
        <f t="shared" si="13"/>
        <v>739.21499999999992</v>
      </c>
      <c r="Q248" s="2"/>
      <c r="R248" s="12" t="s">
        <v>737</v>
      </c>
    </row>
    <row r="249" spans="1:18" x14ac:dyDescent="0.25">
      <c r="A249" s="12" t="str">
        <f t="shared" si="15"/>
        <v>47562J1100</v>
      </c>
      <c r="B249" s="12" t="str">
        <f t="shared" si="14"/>
        <v>47562 - LAPAROSCOPIC CHOLECYSTECTOMY8</v>
      </c>
      <c r="C249" s="12">
        <f t="shared" si="16"/>
        <v>8</v>
      </c>
      <c r="D249" s="5" t="s">
        <v>55</v>
      </c>
      <c r="E249" s="5" t="s">
        <v>56</v>
      </c>
      <c r="F249" s="13" t="s">
        <v>590</v>
      </c>
      <c r="G249" s="12" t="s">
        <v>591</v>
      </c>
      <c r="H249" s="2">
        <v>30</v>
      </c>
      <c r="I249" s="2">
        <f t="shared" si="17"/>
        <v>10.199999999999999</v>
      </c>
      <c r="L249" s="2">
        <v>0</v>
      </c>
      <c r="M249" s="2">
        <v>0</v>
      </c>
      <c r="N249" s="2">
        <v>0</v>
      </c>
      <c r="O249" s="2">
        <v>18</v>
      </c>
      <c r="P249" s="2">
        <f t="shared" si="13"/>
        <v>21</v>
      </c>
      <c r="Q249" s="2"/>
      <c r="R249" s="12" t="s">
        <v>737</v>
      </c>
    </row>
    <row r="250" spans="1:18" x14ac:dyDescent="0.25">
      <c r="A250" s="12" t="str">
        <f t="shared" si="15"/>
        <v>47562J1885</v>
      </c>
      <c r="B250" s="12" t="str">
        <f t="shared" si="14"/>
        <v>47562 - LAPAROSCOPIC CHOLECYSTECTOMY9</v>
      </c>
      <c r="C250" s="12">
        <f t="shared" si="16"/>
        <v>9</v>
      </c>
      <c r="D250" s="5" t="s">
        <v>55</v>
      </c>
      <c r="E250" s="5" t="s">
        <v>56</v>
      </c>
      <c r="F250" s="13" t="s">
        <v>611</v>
      </c>
      <c r="G250" s="12" t="s">
        <v>612</v>
      </c>
      <c r="H250" s="2">
        <v>51</v>
      </c>
      <c r="I250" s="2">
        <f t="shared" si="17"/>
        <v>17.34</v>
      </c>
      <c r="L250" s="2">
        <v>0</v>
      </c>
      <c r="M250" s="2">
        <v>0</v>
      </c>
      <c r="N250" s="2">
        <v>0</v>
      </c>
      <c r="O250" s="2">
        <v>30.599999999999998</v>
      </c>
      <c r="P250" s="2">
        <f t="shared" si="13"/>
        <v>35.699999999999996</v>
      </c>
      <c r="Q250" s="2"/>
      <c r="R250" s="12" t="s">
        <v>737</v>
      </c>
    </row>
    <row r="251" spans="1:18" x14ac:dyDescent="0.25">
      <c r="A251" s="12" t="str">
        <f t="shared" si="15"/>
        <v>47562J2250</v>
      </c>
      <c r="B251" s="12" t="str">
        <f t="shared" si="14"/>
        <v>47562 - LAPAROSCOPIC CHOLECYSTECTOMY10</v>
      </c>
      <c r="C251" s="12">
        <f t="shared" si="16"/>
        <v>10</v>
      </c>
      <c r="D251" s="5" t="s">
        <v>55</v>
      </c>
      <c r="E251" s="5" t="s">
        <v>56</v>
      </c>
      <c r="F251" s="13" t="s">
        <v>606</v>
      </c>
      <c r="G251" s="12" t="s">
        <v>607</v>
      </c>
      <c r="H251" s="2">
        <v>42</v>
      </c>
      <c r="I251" s="2">
        <f t="shared" si="17"/>
        <v>14.28</v>
      </c>
      <c r="L251" s="2">
        <v>0</v>
      </c>
      <c r="M251" s="2">
        <v>0</v>
      </c>
      <c r="N251" s="2">
        <v>0</v>
      </c>
      <c r="O251" s="2">
        <v>25.2</v>
      </c>
      <c r="P251" s="2">
        <f t="shared" si="13"/>
        <v>29.4</v>
      </c>
      <c r="Q251" s="2"/>
      <c r="R251" s="12" t="s">
        <v>737</v>
      </c>
    </row>
    <row r="252" spans="1:18" x14ac:dyDescent="0.25">
      <c r="A252" s="12" t="str">
        <f t="shared" si="15"/>
        <v>47562J2405</v>
      </c>
      <c r="B252" s="12" t="str">
        <f t="shared" si="14"/>
        <v>47562 - LAPAROSCOPIC CHOLECYSTECTOMY11</v>
      </c>
      <c r="C252" s="12">
        <f t="shared" si="16"/>
        <v>11</v>
      </c>
      <c r="D252" s="5" t="s">
        <v>55</v>
      </c>
      <c r="E252" s="5" t="s">
        <v>56</v>
      </c>
      <c r="F252" s="13" t="s">
        <v>608</v>
      </c>
      <c r="G252" s="12" t="s">
        <v>609</v>
      </c>
      <c r="H252" s="2">
        <v>80.434782608695656</v>
      </c>
      <c r="I252" s="2">
        <f t="shared" si="17"/>
        <v>27.34782608695652</v>
      </c>
      <c r="L252" s="2">
        <v>0</v>
      </c>
      <c r="M252" s="2">
        <v>0</v>
      </c>
      <c r="N252" s="2">
        <v>0</v>
      </c>
      <c r="O252" s="2">
        <v>48.260869565217391</v>
      </c>
      <c r="P252" s="2">
        <f t="shared" si="13"/>
        <v>56.304347826086953</v>
      </c>
      <c r="Q252" s="2"/>
      <c r="R252" s="12" t="s">
        <v>737</v>
      </c>
    </row>
    <row r="253" spans="1:18" x14ac:dyDescent="0.25">
      <c r="A253" s="12" t="str">
        <f t="shared" si="15"/>
        <v>47562J2704</v>
      </c>
      <c r="B253" s="12" t="str">
        <f t="shared" si="14"/>
        <v>47562 - LAPAROSCOPIC CHOLECYSTECTOMY12</v>
      </c>
      <c r="C253" s="12">
        <f t="shared" si="16"/>
        <v>12</v>
      </c>
      <c r="D253" s="5" t="s">
        <v>55</v>
      </c>
      <c r="E253" s="5" t="s">
        <v>56</v>
      </c>
      <c r="F253" s="13" t="s">
        <v>592</v>
      </c>
      <c r="G253" s="12" t="s">
        <v>593</v>
      </c>
      <c r="H253" s="2">
        <v>57.142857142857146</v>
      </c>
      <c r="I253" s="2">
        <f t="shared" si="17"/>
        <v>19.428571428571427</v>
      </c>
      <c r="L253" s="2">
        <v>0</v>
      </c>
      <c r="M253" s="2">
        <v>0</v>
      </c>
      <c r="N253" s="2">
        <v>0</v>
      </c>
      <c r="O253" s="2">
        <v>34.285714285714285</v>
      </c>
      <c r="P253" s="2">
        <f t="shared" si="13"/>
        <v>40</v>
      </c>
      <c r="Q253" s="2"/>
      <c r="R253" s="12" t="s">
        <v>737</v>
      </c>
    </row>
    <row r="254" spans="1:18" x14ac:dyDescent="0.25">
      <c r="A254" s="12" t="str">
        <f t="shared" si="15"/>
        <v>47562J3010</v>
      </c>
      <c r="B254" s="12" t="str">
        <f t="shared" si="14"/>
        <v>47562 - LAPAROSCOPIC CHOLECYSTECTOMY13</v>
      </c>
      <c r="C254" s="12">
        <f t="shared" si="16"/>
        <v>13</v>
      </c>
      <c r="D254" s="5" t="s">
        <v>55</v>
      </c>
      <c r="E254" s="5" t="s">
        <v>56</v>
      </c>
      <c r="F254" s="13" t="s">
        <v>594</v>
      </c>
      <c r="G254" s="12" t="s">
        <v>595</v>
      </c>
      <c r="H254" s="2">
        <v>51.428571428571431</v>
      </c>
      <c r="I254" s="2">
        <f t="shared" si="17"/>
        <v>17.485714285714284</v>
      </c>
      <c r="L254" s="2">
        <v>0</v>
      </c>
      <c r="M254" s="2">
        <v>0</v>
      </c>
      <c r="N254" s="2">
        <v>0</v>
      </c>
      <c r="O254" s="2">
        <v>30.857142857142858</v>
      </c>
      <c r="P254" s="2">
        <f t="shared" si="13"/>
        <v>36</v>
      </c>
      <c r="Q254" s="2"/>
      <c r="R254" s="12" t="s">
        <v>737</v>
      </c>
    </row>
    <row r="255" spans="1:18" x14ac:dyDescent="0.25">
      <c r="A255" s="12" t="str">
        <f t="shared" si="15"/>
        <v>47562J7120</v>
      </c>
      <c r="B255" s="12" t="str">
        <f t="shared" si="14"/>
        <v>47562 - LAPAROSCOPIC CHOLECYSTECTOMY14</v>
      </c>
      <c r="C255" s="12">
        <f t="shared" si="16"/>
        <v>14</v>
      </c>
      <c r="D255" s="5" t="s">
        <v>55</v>
      </c>
      <c r="E255" s="5" t="s">
        <v>56</v>
      </c>
      <c r="F255" s="13" t="s">
        <v>596</v>
      </c>
      <c r="G255" s="12" t="s">
        <v>597</v>
      </c>
      <c r="H255" s="2">
        <v>202.8125</v>
      </c>
      <c r="I255" s="2">
        <f t="shared" si="17"/>
        <v>68.956249999999997</v>
      </c>
      <c r="L255" s="2">
        <v>0</v>
      </c>
      <c r="M255" s="2">
        <v>0</v>
      </c>
      <c r="N255" s="2">
        <v>0</v>
      </c>
      <c r="O255" s="2">
        <v>121.6875</v>
      </c>
      <c r="P255" s="2">
        <f t="shared" si="13"/>
        <v>141.96875</v>
      </c>
      <c r="Q255" s="2"/>
      <c r="R255" s="12" t="s">
        <v>737</v>
      </c>
    </row>
    <row r="256" spans="1:18" x14ac:dyDescent="0.25">
      <c r="A256" s="12" t="str">
        <f t="shared" si="15"/>
        <v>4918049180</v>
      </c>
      <c r="B256" s="12" t="str">
        <f t="shared" si="14"/>
        <v>49180 - CT BIOPSY ABD/RETR/PERC1</v>
      </c>
      <c r="C256" s="12">
        <f t="shared" si="16"/>
        <v>1</v>
      </c>
      <c r="D256" s="5" t="s">
        <v>57</v>
      </c>
      <c r="E256" s="5" t="s">
        <v>58</v>
      </c>
      <c r="F256" s="13">
        <v>49180</v>
      </c>
      <c r="G256" s="12" t="s">
        <v>58</v>
      </c>
      <c r="H256" s="2">
        <v>1636</v>
      </c>
      <c r="I256" s="2">
        <f t="shared" si="17"/>
        <v>556.2399999999999</v>
      </c>
      <c r="L256" s="2">
        <v>1340</v>
      </c>
      <c r="M256" s="2">
        <v>1340</v>
      </c>
      <c r="N256" s="2">
        <v>1340</v>
      </c>
      <c r="O256" s="2">
        <v>981.59999999999991</v>
      </c>
      <c r="P256" s="2">
        <f t="shared" si="13"/>
        <v>1145.1999999999998</v>
      </c>
      <c r="Q256" s="2"/>
      <c r="R256" s="12" t="s">
        <v>737</v>
      </c>
    </row>
    <row r="257" spans="1:18" x14ac:dyDescent="0.25">
      <c r="A257" s="12" t="str">
        <f t="shared" si="15"/>
        <v>4918077012</v>
      </c>
      <c r="B257" s="12" t="str">
        <f t="shared" si="14"/>
        <v>49180 - CT BIOPSY ABD/RETR/PERC2</v>
      </c>
      <c r="C257" s="12">
        <f t="shared" si="16"/>
        <v>2</v>
      </c>
      <c r="D257" s="5" t="s">
        <v>57</v>
      </c>
      <c r="E257" s="5" t="s">
        <v>58</v>
      </c>
      <c r="F257" s="13">
        <v>77012</v>
      </c>
      <c r="G257" s="12" t="s">
        <v>616</v>
      </c>
      <c r="H257" s="2">
        <v>1099.3499999999999</v>
      </c>
      <c r="I257" s="2">
        <v>373.77899999999994</v>
      </c>
      <c r="L257" s="2">
        <v>0</v>
      </c>
      <c r="M257" s="2">
        <v>0</v>
      </c>
      <c r="N257" s="2">
        <v>0</v>
      </c>
      <c r="O257" s="2">
        <v>659.6099999999999</v>
      </c>
      <c r="P257" s="2">
        <f t="shared" si="13"/>
        <v>769.54499999999985</v>
      </c>
      <c r="Q257" s="2"/>
      <c r="R257" s="12" t="s">
        <v>737</v>
      </c>
    </row>
    <row r="258" spans="1:18" x14ac:dyDescent="0.25">
      <c r="A258" s="12" t="str">
        <f t="shared" si="15"/>
        <v>4918036415</v>
      </c>
      <c r="B258" s="12" t="str">
        <f t="shared" si="14"/>
        <v>49180 - CT BIOPSY ABD/RETR/PERC3</v>
      </c>
      <c r="C258" s="12">
        <f t="shared" si="16"/>
        <v>3</v>
      </c>
      <c r="D258" s="5" t="s">
        <v>57</v>
      </c>
      <c r="E258" s="5" t="s">
        <v>58</v>
      </c>
      <c r="F258" s="13">
        <v>36415</v>
      </c>
      <c r="G258" s="12" t="s">
        <v>615</v>
      </c>
      <c r="H258" s="2">
        <v>11.3</v>
      </c>
      <c r="I258" s="2">
        <f t="shared" si="17"/>
        <v>3.8420000000000001</v>
      </c>
      <c r="L258" s="2">
        <v>0</v>
      </c>
      <c r="M258" s="2">
        <v>0</v>
      </c>
      <c r="N258" s="2">
        <v>0</v>
      </c>
      <c r="O258" s="2">
        <v>2.7</v>
      </c>
      <c r="P258" s="2">
        <f t="shared" ref="P258:P321" si="18">H258*0.7</f>
        <v>7.91</v>
      </c>
      <c r="Q258" s="2"/>
      <c r="R258" s="12" t="s">
        <v>737</v>
      </c>
    </row>
    <row r="259" spans="1:18" x14ac:dyDescent="0.25">
      <c r="A259" s="12" t="str">
        <f t="shared" si="15"/>
        <v>4918085027</v>
      </c>
      <c r="B259" s="12" t="str">
        <f t="shared" ref="B259:B322" si="19">D259&amp;" - "&amp;E259&amp;C259</f>
        <v>49180 - CT BIOPSY ABD/RETR/PERC4</v>
      </c>
      <c r="C259" s="12">
        <f t="shared" si="16"/>
        <v>4</v>
      </c>
      <c r="D259" s="5" t="s">
        <v>57</v>
      </c>
      <c r="E259" s="5" t="s">
        <v>58</v>
      </c>
      <c r="F259" s="13">
        <v>85027</v>
      </c>
      <c r="G259" s="12" t="s">
        <v>617</v>
      </c>
      <c r="H259" s="2">
        <v>80</v>
      </c>
      <c r="I259" s="2">
        <f t="shared" si="17"/>
        <v>27.199999999999996</v>
      </c>
      <c r="L259" s="2">
        <v>0</v>
      </c>
      <c r="M259" s="2">
        <v>0</v>
      </c>
      <c r="N259" s="2">
        <v>0</v>
      </c>
      <c r="O259" s="2">
        <v>5.82</v>
      </c>
      <c r="P259" s="2">
        <f t="shared" si="18"/>
        <v>56</v>
      </c>
      <c r="Q259" s="2"/>
      <c r="R259" s="12" t="s">
        <v>737</v>
      </c>
    </row>
    <row r="260" spans="1:18" x14ac:dyDescent="0.25">
      <c r="A260" s="12" t="str">
        <f t="shared" ref="A260:A323" si="20">D260&amp;F260</f>
        <v>4918085610</v>
      </c>
      <c r="B260" s="12" t="str">
        <f t="shared" si="19"/>
        <v>49180 - CT BIOPSY ABD/RETR/PERC5</v>
      </c>
      <c r="C260" s="12">
        <f t="shared" ref="C260:C323" si="21">IF(D260=D259,1+C259,1)</f>
        <v>5</v>
      </c>
      <c r="D260" s="5" t="s">
        <v>57</v>
      </c>
      <c r="E260" s="5" t="s">
        <v>58</v>
      </c>
      <c r="F260" s="13">
        <v>85610</v>
      </c>
      <c r="G260" s="12" t="s">
        <v>618</v>
      </c>
      <c r="H260" s="2">
        <v>83</v>
      </c>
      <c r="I260" s="2">
        <f t="shared" ref="I260:I323" si="22">H260*(1-0.66)</f>
        <v>28.22</v>
      </c>
      <c r="L260" s="2">
        <v>0</v>
      </c>
      <c r="M260" s="2">
        <v>0</v>
      </c>
      <c r="N260" s="2">
        <v>0</v>
      </c>
      <c r="O260" s="2">
        <v>3.86</v>
      </c>
      <c r="P260" s="2">
        <f t="shared" si="18"/>
        <v>58.099999999999994</v>
      </c>
      <c r="Q260" s="2"/>
      <c r="R260" s="12" t="s">
        <v>737</v>
      </c>
    </row>
    <row r="261" spans="1:18" x14ac:dyDescent="0.25">
      <c r="A261" s="12" t="str">
        <f t="shared" si="20"/>
        <v>4918085730</v>
      </c>
      <c r="B261" s="12" t="str">
        <f t="shared" si="19"/>
        <v>49180 - CT BIOPSY ABD/RETR/PERC6</v>
      </c>
      <c r="C261" s="12">
        <f t="shared" si="21"/>
        <v>6</v>
      </c>
      <c r="D261" s="5" t="s">
        <v>57</v>
      </c>
      <c r="E261" s="5" t="s">
        <v>58</v>
      </c>
      <c r="F261" s="13">
        <v>85730</v>
      </c>
      <c r="G261" s="12" t="s">
        <v>619</v>
      </c>
      <c r="H261" s="2">
        <v>84</v>
      </c>
      <c r="I261" s="2">
        <f t="shared" si="22"/>
        <v>28.56</v>
      </c>
      <c r="L261" s="2">
        <v>0</v>
      </c>
      <c r="M261" s="2">
        <v>0</v>
      </c>
      <c r="N261" s="2">
        <v>0</v>
      </c>
      <c r="O261" s="2">
        <v>5.41</v>
      </c>
      <c r="P261" s="2">
        <f t="shared" si="18"/>
        <v>58.8</v>
      </c>
      <c r="Q261" s="2"/>
      <c r="R261" s="12" t="s">
        <v>737</v>
      </c>
    </row>
    <row r="262" spans="1:18" x14ac:dyDescent="0.25">
      <c r="A262" s="12" t="str">
        <f t="shared" si="20"/>
        <v>4918088305</v>
      </c>
      <c r="B262" s="12" t="str">
        <f t="shared" si="19"/>
        <v>49180 - CT BIOPSY ABD/RETR/PERC7</v>
      </c>
      <c r="C262" s="12">
        <f t="shared" si="21"/>
        <v>7</v>
      </c>
      <c r="D262" s="5" t="s">
        <v>57</v>
      </c>
      <c r="E262" s="5" t="s">
        <v>58</v>
      </c>
      <c r="F262" s="13">
        <v>88305</v>
      </c>
      <c r="G262" s="12" t="s">
        <v>581</v>
      </c>
      <c r="H262" s="2">
        <v>392</v>
      </c>
      <c r="I262" s="2">
        <f t="shared" si="22"/>
        <v>133.28</v>
      </c>
      <c r="L262" s="2">
        <v>0</v>
      </c>
      <c r="M262" s="2">
        <v>0</v>
      </c>
      <c r="N262" s="2">
        <v>0</v>
      </c>
      <c r="O262" s="2">
        <v>44.52</v>
      </c>
      <c r="P262" s="2">
        <f t="shared" si="18"/>
        <v>274.39999999999998</v>
      </c>
      <c r="Q262" s="2"/>
      <c r="R262" s="12" t="s">
        <v>737</v>
      </c>
    </row>
    <row r="263" spans="1:18" x14ac:dyDescent="0.25">
      <c r="A263" s="12" t="str">
        <f t="shared" si="20"/>
        <v>4918088341</v>
      </c>
      <c r="B263" s="12" t="str">
        <f t="shared" si="19"/>
        <v>49180 - CT BIOPSY ABD/RETR/PERC8</v>
      </c>
      <c r="C263" s="12">
        <f t="shared" si="21"/>
        <v>8</v>
      </c>
      <c r="D263" s="5" t="s">
        <v>57</v>
      </c>
      <c r="E263" s="5" t="s">
        <v>58</v>
      </c>
      <c r="F263" s="13">
        <v>88341</v>
      </c>
      <c r="G263" s="12" t="s">
        <v>631</v>
      </c>
      <c r="H263" s="2">
        <v>1322.1</v>
      </c>
      <c r="I263" s="2">
        <f t="shared" si="22"/>
        <v>449.51399999999995</v>
      </c>
      <c r="L263" s="2">
        <v>0</v>
      </c>
      <c r="M263" s="2">
        <v>0</v>
      </c>
      <c r="N263" s="2">
        <v>0</v>
      </c>
      <c r="O263" s="2">
        <v>58.14</v>
      </c>
      <c r="P263" s="2">
        <f t="shared" si="18"/>
        <v>925.46999999999991</v>
      </c>
      <c r="Q263" s="2"/>
      <c r="R263" s="12" t="s">
        <v>737</v>
      </c>
    </row>
    <row r="264" spans="1:18" x14ac:dyDescent="0.25">
      <c r="A264" s="12" t="str">
        <f t="shared" si="20"/>
        <v>4918088342</v>
      </c>
      <c r="B264" s="12" t="str">
        <f t="shared" si="19"/>
        <v>49180 - CT BIOPSY ABD/RETR/PERC9</v>
      </c>
      <c r="C264" s="12">
        <f t="shared" si="21"/>
        <v>9</v>
      </c>
      <c r="D264" s="5" t="s">
        <v>57</v>
      </c>
      <c r="E264" s="5" t="s">
        <v>58</v>
      </c>
      <c r="F264" s="13">
        <v>88342</v>
      </c>
      <c r="G264" s="12" t="s">
        <v>621</v>
      </c>
      <c r="H264" s="2">
        <v>199</v>
      </c>
      <c r="I264" s="2">
        <f t="shared" si="22"/>
        <v>67.66</v>
      </c>
      <c r="L264" s="2">
        <v>0</v>
      </c>
      <c r="M264" s="2">
        <v>0</v>
      </c>
      <c r="N264" s="2">
        <v>0</v>
      </c>
      <c r="O264" s="2">
        <v>129.15</v>
      </c>
      <c r="P264" s="2">
        <f t="shared" si="18"/>
        <v>139.29999999999998</v>
      </c>
      <c r="Q264" s="2"/>
      <c r="R264" s="12" t="s">
        <v>737</v>
      </c>
    </row>
    <row r="265" spans="1:18" x14ac:dyDescent="0.25">
      <c r="A265" s="12" t="str">
        <f t="shared" si="20"/>
        <v>4950549505</v>
      </c>
      <c r="B265" s="12" t="str">
        <f t="shared" si="19"/>
        <v>49505 - PRP I/HERN INIT REDUC &gt;5 YR1</v>
      </c>
      <c r="C265" s="12">
        <f t="shared" si="21"/>
        <v>1</v>
      </c>
      <c r="D265" s="5" t="s">
        <v>59</v>
      </c>
      <c r="E265" s="12" t="s">
        <v>60</v>
      </c>
      <c r="F265" s="13">
        <v>49505</v>
      </c>
      <c r="G265" s="12" t="s">
        <v>60</v>
      </c>
      <c r="H265" s="2">
        <v>7900.45</v>
      </c>
      <c r="I265" s="2">
        <f t="shared" si="22"/>
        <v>2686.1529999999998</v>
      </c>
      <c r="L265" s="2">
        <v>3034</v>
      </c>
      <c r="M265" s="2">
        <v>3034</v>
      </c>
      <c r="N265" s="2">
        <v>3034</v>
      </c>
      <c r="O265" s="2">
        <v>4740.2699999999995</v>
      </c>
      <c r="P265" s="2">
        <f t="shared" si="18"/>
        <v>5530.3149999999996</v>
      </c>
      <c r="Q265" s="2"/>
      <c r="R265" s="12" t="s">
        <v>737</v>
      </c>
    </row>
    <row r="266" spans="1:18" x14ac:dyDescent="0.25">
      <c r="A266" s="12" t="str">
        <f t="shared" si="20"/>
        <v>49505250</v>
      </c>
      <c r="B266" s="12" t="str">
        <f t="shared" si="19"/>
        <v>49505 - PRP I/HERN INIT REDUC &gt;5 YR2</v>
      </c>
      <c r="C266" s="12">
        <f t="shared" si="21"/>
        <v>2</v>
      </c>
      <c r="D266" s="5" t="s">
        <v>59</v>
      </c>
      <c r="E266" s="12" t="s">
        <v>60</v>
      </c>
      <c r="F266" s="13">
        <v>250</v>
      </c>
      <c r="G266" s="12" t="s">
        <v>584</v>
      </c>
      <c r="H266" s="2">
        <v>74.5</v>
      </c>
      <c r="I266" s="2">
        <f t="shared" si="22"/>
        <v>25.33</v>
      </c>
      <c r="L266" s="2">
        <v>0</v>
      </c>
      <c r="M266" s="2">
        <v>0</v>
      </c>
      <c r="N266" s="2">
        <v>0</v>
      </c>
      <c r="O266" s="2">
        <v>44.699999999999996</v>
      </c>
      <c r="P266" s="2">
        <f t="shared" si="18"/>
        <v>52.15</v>
      </c>
      <c r="Q266" s="2"/>
      <c r="R266" s="12" t="s">
        <v>737</v>
      </c>
    </row>
    <row r="267" spans="1:18" x14ac:dyDescent="0.25">
      <c r="A267" s="12" t="str">
        <f t="shared" si="20"/>
        <v>49505270</v>
      </c>
      <c r="B267" s="12" t="str">
        <f t="shared" si="19"/>
        <v>49505 - PRP I/HERN INIT REDUC &gt;5 YR3</v>
      </c>
      <c r="C267" s="12">
        <f t="shared" si="21"/>
        <v>3</v>
      </c>
      <c r="D267" s="5" t="s">
        <v>59</v>
      </c>
      <c r="E267" s="12" t="s">
        <v>60</v>
      </c>
      <c r="F267" s="13">
        <v>270</v>
      </c>
      <c r="G267" s="12" t="s">
        <v>585</v>
      </c>
      <c r="H267" s="2">
        <v>473.59500000000008</v>
      </c>
      <c r="I267" s="2">
        <f t="shared" si="22"/>
        <v>161.0223</v>
      </c>
      <c r="L267" s="2">
        <v>0</v>
      </c>
      <c r="M267" s="2">
        <v>0</v>
      </c>
      <c r="N267" s="2">
        <v>0</v>
      </c>
      <c r="O267" s="2">
        <v>284.15700000000004</v>
      </c>
      <c r="P267" s="2">
        <f t="shared" si="18"/>
        <v>331.51650000000006</v>
      </c>
      <c r="Q267" s="2"/>
      <c r="R267" s="12" t="s">
        <v>737</v>
      </c>
    </row>
    <row r="268" spans="1:18" x14ac:dyDescent="0.25">
      <c r="A268" s="12" t="str">
        <f t="shared" si="20"/>
        <v>49505272</v>
      </c>
      <c r="B268" s="12" t="str">
        <f t="shared" si="19"/>
        <v>49505 - PRP I/HERN INIT REDUC &gt;5 YR4</v>
      </c>
      <c r="C268" s="12">
        <f t="shared" si="21"/>
        <v>4</v>
      </c>
      <c r="D268" s="5" t="s">
        <v>59</v>
      </c>
      <c r="E268" s="12" t="s">
        <v>60</v>
      </c>
      <c r="F268" s="13">
        <v>272</v>
      </c>
      <c r="G268" s="12" t="s">
        <v>582</v>
      </c>
      <c r="H268" s="2">
        <v>13.283000000000005</v>
      </c>
      <c r="I268" s="2">
        <f t="shared" si="22"/>
        <v>4.5162200000000015</v>
      </c>
      <c r="L268" s="2">
        <v>0</v>
      </c>
      <c r="M268" s="2">
        <v>0</v>
      </c>
      <c r="N268" s="2">
        <v>0</v>
      </c>
      <c r="O268" s="2">
        <v>7.9698000000000029</v>
      </c>
      <c r="P268" s="2">
        <f t="shared" si="18"/>
        <v>9.2981000000000034</v>
      </c>
      <c r="Q268" s="2"/>
      <c r="R268" s="12" t="s">
        <v>737</v>
      </c>
    </row>
    <row r="269" spans="1:18" x14ac:dyDescent="0.25">
      <c r="A269" s="12" t="str">
        <f t="shared" si="20"/>
        <v>49505370</v>
      </c>
      <c r="B269" s="12" t="str">
        <f t="shared" si="19"/>
        <v>49505 - PRP I/HERN INIT REDUC &gt;5 YR5</v>
      </c>
      <c r="C269" s="12">
        <f t="shared" si="21"/>
        <v>5</v>
      </c>
      <c r="D269" s="5" t="s">
        <v>59</v>
      </c>
      <c r="E269" s="12" t="s">
        <v>60</v>
      </c>
      <c r="F269" s="13">
        <v>370</v>
      </c>
      <c r="G269" s="12" t="s">
        <v>587</v>
      </c>
      <c r="H269" s="2">
        <v>1150.3800000000001</v>
      </c>
      <c r="I269" s="2">
        <f t="shared" si="22"/>
        <v>391.12920000000003</v>
      </c>
      <c r="L269" s="2">
        <v>0</v>
      </c>
      <c r="M269" s="2">
        <v>0</v>
      </c>
      <c r="N269" s="2">
        <v>0</v>
      </c>
      <c r="O269" s="2">
        <v>690.22800000000007</v>
      </c>
      <c r="P269" s="2">
        <f t="shared" si="18"/>
        <v>805.26600000000008</v>
      </c>
      <c r="Q269" s="2"/>
      <c r="R269" s="12" t="s">
        <v>737</v>
      </c>
    </row>
    <row r="270" spans="1:18" x14ac:dyDescent="0.25">
      <c r="A270" s="12" t="str">
        <f t="shared" si="20"/>
        <v>49505710</v>
      </c>
      <c r="B270" s="12" t="str">
        <f t="shared" si="19"/>
        <v>49505 - PRP I/HERN INIT REDUC &gt;5 YR6</v>
      </c>
      <c r="C270" s="12">
        <f t="shared" si="21"/>
        <v>6</v>
      </c>
      <c r="D270" s="5" t="s">
        <v>59</v>
      </c>
      <c r="E270" s="12" t="s">
        <v>60</v>
      </c>
      <c r="F270" s="13">
        <v>710</v>
      </c>
      <c r="G270" s="12" t="s">
        <v>588</v>
      </c>
      <c r="H270" s="2">
        <v>750.54</v>
      </c>
      <c r="I270" s="2">
        <f t="shared" si="22"/>
        <v>255.18359999999996</v>
      </c>
      <c r="L270" s="2">
        <v>0</v>
      </c>
      <c r="M270" s="2">
        <v>0</v>
      </c>
      <c r="N270" s="2">
        <v>0</v>
      </c>
      <c r="O270" s="2">
        <v>450.32399999999996</v>
      </c>
      <c r="P270" s="2">
        <f t="shared" si="18"/>
        <v>525.37799999999993</v>
      </c>
      <c r="Q270" s="2"/>
      <c r="R270" s="12" t="s">
        <v>737</v>
      </c>
    </row>
    <row r="271" spans="1:18" x14ac:dyDescent="0.25">
      <c r="A271" s="12" t="str">
        <f t="shared" si="20"/>
        <v>49505C1781</v>
      </c>
      <c r="B271" s="12" t="str">
        <f t="shared" si="19"/>
        <v>49505 - PRP I/HERN INIT REDUC &gt;5 YR7</v>
      </c>
      <c r="C271" s="12">
        <f t="shared" si="21"/>
        <v>7</v>
      </c>
      <c r="D271" s="5" t="s">
        <v>59</v>
      </c>
      <c r="E271" s="12" t="s">
        <v>60</v>
      </c>
      <c r="F271" s="13" t="s">
        <v>632</v>
      </c>
      <c r="G271" s="12" t="s">
        <v>633</v>
      </c>
      <c r="H271" s="2">
        <v>442.69499999999999</v>
      </c>
      <c r="I271" s="2">
        <f t="shared" si="22"/>
        <v>150.51629999999997</v>
      </c>
      <c r="L271" s="2">
        <v>0</v>
      </c>
      <c r="M271" s="2">
        <v>0</v>
      </c>
      <c r="N271" s="2">
        <v>0</v>
      </c>
      <c r="O271" s="2">
        <v>265.61699999999996</v>
      </c>
      <c r="P271" s="2">
        <f t="shared" si="18"/>
        <v>309.88649999999996</v>
      </c>
      <c r="Q271" s="2"/>
      <c r="R271" s="12" t="s">
        <v>737</v>
      </c>
    </row>
    <row r="272" spans="1:18" x14ac:dyDescent="0.25">
      <c r="A272" s="12" t="str">
        <f t="shared" si="20"/>
        <v>49505J0690</v>
      </c>
      <c r="B272" s="12" t="str">
        <f t="shared" si="19"/>
        <v>49505 - PRP I/HERN INIT REDUC &gt;5 YR8</v>
      </c>
      <c r="C272" s="12">
        <f t="shared" si="21"/>
        <v>8</v>
      </c>
      <c r="D272" s="5" t="s">
        <v>59</v>
      </c>
      <c r="E272" s="12" t="s">
        <v>60</v>
      </c>
      <c r="F272" s="13" t="s">
        <v>604</v>
      </c>
      <c r="G272" s="12" t="s">
        <v>605</v>
      </c>
      <c r="H272" s="2">
        <v>157.44444444444446</v>
      </c>
      <c r="I272" s="2">
        <f t="shared" si="22"/>
        <v>53.531111111111109</v>
      </c>
      <c r="L272" s="2">
        <v>0</v>
      </c>
      <c r="M272" s="2">
        <v>0</v>
      </c>
      <c r="N272" s="2">
        <v>0</v>
      </c>
      <c r="O272" s="2">
        <v>94.466666666666669</v>
      </c>
      <c r="P272" s="2">
        <f t="shared" si="18"/>
        <v>110.21111111111111</v>
      </c>
      <c r="Q272" s="2"/>
      <c r="R272" s="12" t="s">
        <v>737</v>
      </c>
    </row>
    <row r="273" spans="1:18" x14ac:dyDescent="0.25">
      <c r="A273" s="12" t="str">
        <f t="shared" si="20"/>
        <v>49505J0744</v>
      </c>
      <c r="B273" s="12" t="str">
        <f t="shared" si="19"/>
        <v>49505 - PRP I/HERN INIT REDUC &gt;5 YR9</v>
      </c>
      <c r="C273" s="12">
        <f t="shared" si="21"/>
        <v>9</v>
      </c>
      <c r="D273" s="5" t="s">
        <v>59</v>
      </c>
      <c r="E273" s="12" t="s">
        <v>60</v>
      </c>
      <c r="F273" s="13" t="s">
        <v>634</v>
      </c>
      <c r="G273" s="12" t="s">
        <v>635</v>
      </c>
      <c r="H273" s="2">
        <v>179</v>
      </c>
      <c r="I273" s="2">
        <f t="shared" si="22"/>
        <v>60.859999999999992</v>
      </c>
      <c r="L273" s="2">
        <v>0</v>
      </c>
      <c r="M273" s="2">
        <v>0</v>
      </c>
      <c r="N273" s="2">
        <v>0</v>
      </c>
      <c r="O273" s="2">
        <v>107.39999999999999</v>
      </c>
      <c r="P273" s="2">
        <f t="shared" si="18"/>
        <v>125.3</v>
      </c>
      <c r="Q273" s="2"/>
      <c r="R273" s="12" t="s">
        <v>737</v>
      </c>
    </row>
    <row r="274" spans="1:18" x14ac:dyDescent="0.25">
      <c r="A274" s="12" t="str">
        <f t="shared" si="20"/>
        <v>49505J1100</v>
      </c>
      <c r="B274" s="12" t="str">
        <f t="shared" si="19"/>
        <v>49505 - PRP I/HERN INIT REDUC &gt;5 YR10</v>
      </c>
      <c r="C274" s="12">
        <f t="shared" si="21"/>
        <v>10</v>
      </c>
      <c r="D274" s="5" t="s">
        <v>59</v>
      </c>
      <c r="E274" s="12" t="s">
        <v>60</v>
      </c>
      <c r="F274" s="13" t="s">
        <v>590</v>
      </c>
      <c r="G274" s="12" t="s">
        <v>591</v>
      </c>
      <c r="H274" s="2">
        <v>31.684210526315791</v>
      </c>
      <c r="I274" s="2">
        <f t="shared" si="22"/>
        <v>10.772631578947369</v>
      </c>
      <c r="L274" s="2">
        <v>0</v>
      </c>
      <c r="M274" s="2">
        <v>0</v>
      </c>
      <c r="N274" s="2">
        <v>0</v>
      </c>
      <c r="O274" s="2">
        <v>19.010526315789473</v>
      </c>
      <c r="P274" s="2">
        <f t="shared" si="18"/>
        <v>22.178947368421053</v>
      </c>
      <c r="Q274" s="2"/>
      <c r="R274" s="12" t="s">
        <v>737</v>
      </c>
    </row>
    <row r="275" spans="1:18" x14ac:dyDescent="0.25">
      <c r="A275" s="12" t="str">
        <f t="shared" si="20"/>
        <v>49505J2405</v>
      </c>
      <c r="B275" s="12" t="str">
        <f t="shared" si="19"/>
        <v>49505 - PRP I/HERN INIT REDUC &gt;5 YR11</v>
      </c>
      <c r="C275" s="12">
        <f t="shared" si="21"/>
        <v>11</v>
      </c>
      <c r="D275" s="5" t="s">
        <v>59</v>
      </c>
      <c r="E275" s="12" t="s">
        <v>60</v>
      </c>
      <c r="F275" s="13" t="s">
        <v>608</v>
      </c>
      <c r="G275" s="12" t="s">
        <v>609</v>
      </c>
      <c r="H275" s="2">
        <v>77.7</v>
      </c>
      <c r="I275" s="2">
        <f t="shared" si="22"/>
        <v>26.417999999999999</v>
      </c>
      <c r="L275" s="2">
        <v>0</v>
      </c>
      <c r="M275" s="2">
        <v>0</v>
      </c>
      <c r="N275" s="2">
        <v>0</v>
      </c>
      <c r="O275" s="2">
        <v>46.62</v>
      </c>
      <c r="P275" s="2">
        <f t="shared" si="18"/>
        <v>54.39</v>
      </c>
      <c r="Q275" s="2"/>
      <c r="R275" s="12" t="s">
        <v>737</v>
      </c>
    </row>
    <row r="276" spans="1:18" x14ac:dyDescent="0.25">
      <c r="A276" s="12" t="str">
        <f t="shared" si="20"/>
        <v>49505J2704</v>
      </c>
      <c r="B276" s="12" t="str">
        <f t="shared" si="19"/>
        <v>49505 - PRP I/HERN INIT REDUC &gt;5 YR12</v>
      </c>
      <c r="C276" s="12">
        <f t="shared" si="21"/>
        <v>12</v>
      </c>
      <c r="D276" s="5" t="s">
        <v>59</v>
      </c>
      <c r="E276" s="12" t="s">
        <v>60</v>
      </c>
      <c r="F276" s="13" t="s">
        <v>592</v>
      </c>
      <c r="G276" s="12" t="s">
        <v>593</v>
      </c>
      <c r="H276" s="2">
        <v>58.8</v>
      </c>
      <c r="I276" s="2">
        <f t="shared" si="22"/>
        <v>19.991999999999997</v>
      </c>
      <c r="L276" s="2">
        <v>0</v>
      </c>
      <c r="M276" s="2">
        <v>0</v>
      </c>
      <c r="N276" s="2">
        <v>0</v>
      </c>
      <c r="O276" s="2">
        <v>35.279999999999994</v>
      </c>
      <c r="P276" s="2">
        <f t="shared" si="18"/>
        <v>41.16</v>
      </c>
      <c r="Q276" s="2"/>
      <c r="R276" s="12" t="s">
        <v>737</v>
      </c>
    </row>
    <row r="277" spans="1:18" x14ac:dyDescent="0.25">
      <c r="A277" s="12" t="str">
        <f t="shared" si="20"/>
        <v>49505J3010</v>
      </c>
      <c r="B277" s="12" t="str">
        <f t="shared" si="19"/>
        <v>49505 - PRP I/HERN INIT REDUC &gt;5 YR13</v>
      </c>
      <c r="C277" s="12">
        <f t="shared" si="21"/>
        <v>13</v>
      </c>
      <c r="D277" s="5" t="s">
        <v>59</v>
      </c>
      <c r="E277" s="12" t="s">
        <v>60</v>
      </c>
      <c r="F277" s="13" t="s">
        <v>594</v>
      </c>
      <c r="G277" s="12" t="s">
        <v>595</v>
      </c>
      <c r="H277" s="2">
        <v>42</v>
      </c>
      <c r="I277" s="2">
        <f t="shared" si="22"/>
        <v>14.28</v>
      </c>
      <c r="L277" s="2">
        <v>0</v>
      </c>
      <c r="M277" s="2">
        <v>0</v>
      </c>
      <c r="N277" s="2">
        <v>0</v>
      </c>
      <c r="O277" s="2">
        <v>25.2</v>
      </c>
      <c r="P277" s="2">
        <f t="shared" si="18"/>
        <v>29.4</v>
      </c>
      <c r="Q277" s="2"/>
      <c r="R277" s="12" t="s">
        <v>737</v>
      </c>
    </row>
    <row r="278" spans="1:18" x14ac:dyDescent="0.25">
      <c r="A278" s="12" t="str">
        <f t="shared" si="20"/>
        <v>49505J7120</v>
      </c>
      <c r="B278" s="12" t="str">
        <f t="shared" si="19"/>
        <v>49505 - PRP I/HERN INIT REDUC &gt;5 YR14</v>
      </c>
      <c r="C278" s="12">
        <f t="shared" si="21"/>
        <v>14</v>
      </c>
      <c r="D278" s="5" t="s">
        <v>59</v>
      </c>
      <c r="E278" s="12" t="s">
        <v>60</v>
      </c>
      <c r="F278" s="13" t="s">
        <v>596</v>
      </c>
      <c r="G278" s="12" t="s">
        <v>597</v>
      </c>
      <c r="H278" s="2">
        <v>195.63157894736841</v>
      </c>
      <c r="I278" s="2">
        <f t="shared" si="22"/>
        <v>66.514736842105251</v>
      </c>
      <c r="L278" s="2">
        <v>0</v>
      </c>
      <c r="M278" s="2">
        <v>0</v>
      </c>
      <c r="N278" s="2">
        <v>0</v>
      </c>
      <c r="O278" s="2">
        <v>117.37894736842104</v>
      </c>
      <c r="P278" s="2">
        <f t="shared" si="18"/>
        <v>136.94210526315788</v>
      </c>
      <c r="Q278" s="2"/>
      <c r="R278" s="12" t="s">
        <v>737</v>
      </c>
    </row>
    <row r="279" spans="1:18" x14ac:dyDescent="0.25">
      <c r="A279" s="12" t="str">
        <f t="shared" si="20"/>
        <v>5059050590</v>
      </c>
      <c r="B279" s="12" t="str">
        <f t="shared" si="19"/>
        <v>50590 - FRAGMENTING OF KIDNEY STONE1</v>
      </c>
      <c r="C279" s="12">
        <f t="shared" si="21"/>
        <v>1</v>
      </c>
      <c r="D279" s="5" t="s">
        <v>61</v>
      </c>
      <c r="E279" s="5" t="s">
        <v>62</v>
      </c>
      <c r="F279" s="13">
        <v>50590</v>
      </c>
      <c r="G279" s="12" t="s">
        <v>62</v>
      </c>
      <c r="H279" s="2">
        <v>11562.6</v>
      </c>
      <c r="I279" s="2">
        <f t="shared" si="22"/>
        <v>3931.2839999999997</v>
      </c>
      <c r="L279" s="2">
        <v>2945</v>
      </c>
      <c r="M279" s="2">
        <v>2945</v>
      </c>
      <c r="N279" s="2">
        <v>2945</v>
      </c>
      <c r="O279" s="2">
        <v>6607.2</v>
      </c>
      <c r="P279" s="2">
        <f t="shared" si="18"/>
        <v>8093.82</v>
      </c>
      <c r="Q279" s="2"/>
      <c r="R279" s="12" t="s">
        <v>737</v>
      </c>
    </row>
    <row r="280" spans="1:18" x14ac:dyDescent="0.25">
      <c r="A280" s="12" t="str">
        <f t="shared" si="20"/>
        <v>50590250</v>
      </c>
      <c r="B280" s="12" t="str">
        <f t="shared" si="19"/>
        <v>50590 - FRAGMENTING OF KIDNEY STONE2</v>
      </c>
      <c r="C280" s="12">
        <f t="shared" si="21"/>
        <v>2</v>
      </c>
      <c r="D280" s="5" t="s">
        <v>61</v>
      </c>
      <c r="E280" s="5" t="s">
        <v>62</v>
      </c>
      <c r="F280" s="13">
        <v>250</v>
      </c>
      <c r="G280" s="12" t="s">
        <v>584</v>
      </c>
      <c r="H280" s="2">
        <v>45.208333333333336</v>
      </c>
      <c r="I280" s="2">
        <f t="shared" si="22"/>
        <v>15.370833333333334</v>
      </c>
      <c r="L280" s="2">
        <v>0</v>
      </c>
      <c r="M280" s="2">
        <v>0</v>
      </c>
      <c r="N280" s="2">
        <v>0</v>
      </c>
      <c r="O280" s="2">
        <v>27.125</v>
      </c>
      <c r="P280" s="2">
        <f t="shared" si="18"/>
        <v>31.645833333333332</v>
      </c>
      <c r="Q280" s="2"/>
      <c r="R280" s="12" t="s">
        <v>737</v>
      </c>
    </row>
    <row r="281" spans="1:18" x14ac:dyDescent="0.25">
      <c r="A281" s="12" t="str">
        <f t="shared" si="20"/>
        <v>50590270</v>
      </c>
      <c r="B281" s="12" t="str">
        <f t="shared" si="19"/>
        <v>50590 - FRAGMENTING OF KIDNEY STONE3</v>
      </c>
      <c r="C281" s="12">
        <f t="shared" si="21"/>
        <v>3</v>
      </c>
      <c r="D281" s="5" t="s">
        <v>61</v>
      </c>
      <c r="E281" s="5" t="s">
        <v>62</v>
      </c>
      <c r="F281" s="13">
        <v>270</v>
      </c>
      <c r="G281" s="12" t="s">
        <v>585</v>
      </c>
      <c r="H281" s="2">
        <v>319.52775862068967</v>
      </c>
      <c r="I281" s="2">
        <f t="shared" si="22"/>
        <v>108.63943793103448</v>
      </c>
      <c r="L281" s="2">
        <v>0</v>
      </c>
      <c r="M281" s="2">
        <v>0</v>
      </c>
      <c r="N281" s="2">
        <v>0</v>
      </c>
      <c r="O281" s="2">
        <v>191.71665517241379</v>
      </c>
      <c r="P281" s="2">
        <f t="shared" si="18"/>
        <v>223.66943103448276</v>
      </c>
      <c r="Q281" s="2"/>
      <c r="R281" s="12" t="s">
        <v>737</v>
      </c>
    </row>
    <row r="282" spans="1:18" x14ac:dyDescent="0.25">
      <c r="A282" s="12" t="str">
        <f t="shared" si="20"/>
        <v>50590370</v>
      </c>
      <c r="B282" s="12" t="str">
        <f t="shared" si="19"/>
        <v>50590 - FRAGMENTING OF KIDNEY STONE4</v>
      </c>
      <c r="C282" s="12">
        <f t="shared" si="21"/>
        <v>4</v>
      </c>
      <c r="D282" s="5" t="s">
        <v>61</v>
      </c>
      <c r="E282" s="5" t="s">
        <v>62</v>
      </c>
      <c r="F282" s="13">
        <v>370</v>
      </c>
      <c r="G282" s="12" t="s">
        <v>587</v>
      </c>
      <c r="H282" s="2">
        <v>834.21724137931039</v>
      </c>
      <c r="I282" s="2">
        <f t="shared" si="22"/>
        <v>283.63386206896553</v>
      </c>
      <c r="L282" s="2">
        <v>0</v>
      </c>
      <c r="M282" s="2">
        <v>0</v>
      </c>
      <c r="N282" s="2">
        <v>0</v>
      </c>
      <c r="O282" s="2">
        <v>500.53034482758619</v>
      </c>
      <c r="P282" s="2">
        <f t="shared" si="18"/>
        <v>583.95206896551724</v>
      </c>
      <c r="Q282" s="2"/>
      <c r="R282" s="12" t="s">
        <v>737</v>
      </c>
    </row>
    <row r="283" spans="1:18" x14ac:dyDescent="0.25">
      <c r="A283" s="12" t="str">
        <f t="shared" si="20"/>
        <v>50590710</v>
      </c>
      <c r="B283" s="12" t="str">
        <f t="shared" si="19"/>
        <v>50590 - FRAGMENTING OF KIDNEY STONE5</v>
      </c>
      <c r="C283" s="12">
        <f t="shared" si="21"/>
        <v>5</v>
      </c>
      <c r="D283" s="5" t="s">
        <v>61</v>
      </c>
      <c r="E283" s="5" t="s">
        <v>62</v>
      </c>
      <c r="F283" s="13">
        <v>710</v>
      </c>
      <c r="G283" s="12" t="s">
        <v>588</v>
      </c>
      <c r="H283" s="2">
        <v>815.6657894736843</v>
      </c>
      <c r="I283" s="2">
        <f t="shared" si="22"/>
        <v>277.32636842105262</v>
      </c>
      <c r="L283" s="2">
        <v>0</v>
      </c>
      <c r="M283" s="2">
        <v>0</v>
      </c>
      <c r="N283" s="2">
        <v>0</v>
      </c>
      <c r="O283" s="2">
        <v>489.39947368421053</v>
      </c>
      <c r="P283" s="2">
        <f t="shared" si="18"/>
        <v>570.96605263157892</v>
      </c>
      <c r="Q283" s="2"/>
      <c r="R283" s="12" t="s">
        <v>737</v>
      </c>
    </row>
    <row r="284" spans="1:18" x14ac:dyDescent="0.25">
      <c r="A284" s="12" t="str">
        <f t="shared" si="20"/>
        <v>5059074018</v>
      </c>
      <c r="B284" s="12" t="str">
        <f t="shared" si="19"/>
        <v>50590 - FRAGMENTING OF KIDNEY STONE6</v>
      </c>
      <c r="C284" s="12">
        <f t="shared" si="21"/>
        <v>6</v>
      </c>
      <c r="D284" s="5" t="s">
        <v>61</v>
      </c>
      <c r="E284" s="5" t="s">
        <v>62</v>
      </c>
      <c r="F284" s="13">
        <v>74018</v>
      </c>
      <c r="G284" s="12" t="s">
        <v>229</v>
      </c>
      <c r="H284" s="2">
        <v>222.6</v>
      </c>
      <c r="I284" s="2">
        <f t="shared" si="22"/>
        <v>75.683999999999997</v>
      </c>
      <c r="L284" s="2">
        <v>0</v>
      </c>
      <c r="M284" s="2">
        <v>0</v>
      </c>
      <c r="N284" s="2">
        <v>0</v>
      </c>
      <c r="O284" s="2">
        <v>133.56</v>
      </c>
      <c r="P284" s="2">
        <f t="shared" si="18"/>
        <v>155.82</v>
      </c>
      <c r="Q284" s="2"/>
      <c r="R284" s="12" t="s">
        <v>737</v>
      </c>
    </row>
    <row r="285" spans="1:18" x14ac:dyDescent="0.25">
      <c r="A285" s="12" t="str">
        <f t="shared" si="20"/>
        <v>50590J1100</v>
      </c>
      <c r="B285" s="12" t="str">
        <f t="shared" si="19"/>
        <v>50590 - FRAGMENTING OF KIDNEY STONE7</v>
      </c>
      <c r="C285" s="12">
        <f t="shared" si="21"/>
        <v>7</v>
      </c>
      <c r="D285" s="5" t="s">
        <v>61</v>
      </c>
      <c r="E285" s="5" t="s">
        <v>62</v>
      </c>
      <c r="F285" s="13" t="s">
        <v>590</v>
      </c>
      <c r="G285" s="12" t="s">
        <v>591</v>
      </c>
      <c r="H285" s="2">
        <v>30.588235294117649</v>
      </c>
      <c r="I285" s="2">
        <f t="shared" si="22"/>
        <v>10.4</v>
      </c>
      <c r="L285" s="2">
        <v>0</v>
      </c>
      <c r="M285" s="2">
        <v>0</v>
      </c>
      <c r="N285" s="2">
        <v>0</v>
      </c>
      <c r="O285" s="2">
        <v>18.352941176470587</v>
      </c>
      <c r="P285" s="2">
        <f t="shared" si="18"/>
        <v>21.411764705882351</v>
      </c>
      <c r="Q285" s="2"/>
      <c r="R285" s="12" t="s">
        <v>737</v>
      </c>
    </row>
    <row r="286" spans="1:18" x14ac:dyDescent="0.25">
      <c r="A286" s="12" t="str">
        <f t="shared" si="20"/>
        <v>50590J1956</v>
      </c>
      <c r="B286" s="12" t="str">
        <f t="shared" si="19"/>
        <v>50590 - FRAGMENTING OF KIDNEY STONE8</v>
      </c>
      <c r="C286" s="12">
        <f t="shared" si="21"/>
        <v>8</v>
      </c>
      <c r="D286" s="5" t="s">
        <v>61</v>
      </c>
      <c r="E286" s="5" t="s">
        <v>62</v>
      </c>
      <c r="F286" s="13" t="s">
        <v>636</v>
      </c>
      <c r="G286" s="12" t="s">
        <v>637</v>
      </c>
      <c r="H286" s="2">
        <v>138.88235294117646</v>
      </c>
      <c r="I286" s="2">
        <f t="shared" si="22"/>
        <v>47.219999999999992</v>
      </c>
      <c r="L286" s="2">
        <v>0</v>
      </c>
      <c r="M286" s="2">
        <v>0</v>
      </c>
      <c r="N286" s="2">
        <v>0</v>
      </c>
      <c r="O286" s="2">
        <v>83.329411764705881</v>
      </c>
      <c r="P286" s="2">
        <f t="shared" si="18"/>
        <v>97.217647058823516</v>
      </c>
      <c r="Q286" s="2"/>
      <c r="R286" s="12" t="s">
        <v>737</v>
      </c>
    </row>
    <row r="287" spans="1:18" x14ac:dyDescent="0.25">
      <c r="A287" s="12" t="str">
        <f t="shared" si="20"/>
        <v>50590J2405</v>
      </c>
      <c r="B287" s="12" t="str">
        <f t="shared" si="19"/>
        <v>50590 - FRAGMENTING OF KIDNEY STONE9</v>
      </c>
      <c r="C287" s="12">
        <f t="shared" si="21"/>
        <v>9</v>
      </c>
      <c r="D287" s="5" t="s">
        <v>61</v>
      </c>
      <c r="E287" s="5" t="s">
        <v>62</v>
      </c>
      <c r="F287" s="13" t="s">
        <v>608</v>
      </c>
      <c r="G287" s="12" t="s">
        <v>609</v>
      </c>
      <c r="H287" s="2">
        <v>83.25</v>
      </c>
      <c r="I287" s="2">
        <f t="shared" si="22"/>
        <v>28.304999999999996</v>
      </c>
      <c r="L287" s="2">
        <v>0</v>
      </c>
      <c r="M287" s="2">
        <v>0</v>
      </c>
      <c r="N287" s="2">
        <v>0</v>
      </c>
      <c r="O287" s="2">
        <v>49.949999999999996</v>
      </c>
      <c r="P287" s="2">
        <f t="shared" si="18"/>
        <v>58.274999999999999</v>
      </c>
      <c r="Q287" s="2"/>
      <c r="R287" s="12" t="s">
        <v>737</v>
      </c>
    </row>
    <row r="288" spans="1:18" x14ac:dyDescent="0.25">
      <c r="A288" s="12" t="str">
        <f t="shared" si="20"/>
        <v>50590J2704</v>
      </c>
      <c r="B288" s="12" t="str">
        <f t="shared" si="19"/>
        <v>50590 - FRAGMENTING OF KIDNEY STONE10</v>
      </c>
      <c r="C288" s="12">
        <f t="shared" si="21"/>
        <v>10</v>
      </c>
      <c r="D288" s="5" t="s">
        <v>61</v>
      </c>
      <c r="E288" s="5" t="s">
        <v>62</v>
      </c>
      <c r="F288" s="13" t="s">
        <v>592</v>
      </c>
      <c r="G288" s="12" t="s">
        <v>593</v>
      </c>
      <c r="H288" s="2">
        <v>58</v>
      </c>
      <c r="I288" s="2">
        <f t="shared" si="22"/>
        <v>19.72</v>
      </c>
      <c r="L288" s="2">
        <v>0</v>
      </c>
      <c r="M288" s="2">
        <v>0</v>
      </c>
      <c r="N288" s="2">
        <v>0</v>
      </c>
      <c r="O288" s="2">
        <v>34.799999999999997</v>
      </c>
      <c r="P288" s="2">
        <f t="shared" si="18"/>
        <v>40.599999999999994</v>
      </c>
      <c r="Q288" s="2"/>
      <c r="R288" s="12" t="s">
        <v>737</v>
      </c>
    </row>
    <row r="289" spans="1:18" x14ac:dyDescent="0.25">
      <c r="A289" s="12" t="str">
        <f t="shared" si="20"/>
        <v>50590J3010</v>
      </c>
      <c r="B289" s="12" t="str">
        <f t="shared" si="19"/>
        <v>50590 - FRAGMENTING OF KIDNEY STONE11</v>
      </c>
      <c r="C289" s="12">
        <f t="shared" si="21"/>
        <v>11</v>
      </c>
      <c r="D289" s="5" t="s">
        <v>61</v>
      </c>
      <c r="E289" s="5" t="s">
        <v>62</v>
      </c>
      <c r="F289" s="13" t="s">
        <v>594</v>
      </c>
      <c r="G289" s="12" t="s">
        <v>595</v>
      </c>
      <c r="H289" s="2">
        <v>45.684210526315788</v>
      </c>
      <c r="I289" s="2">
        <f t="shared" si="22"/>
        <v>15.532631578947367</v>
      </c>
      <c r="L289" s="2">
        <v>0</v>
      </c>
      <c r="M289" s="2">
        <v>0</v>
      </c>
      <c r="N289" s="2">
        <v>0</v>
      </c>
      <c r="O289" s="2">
        <v>27.410526315789472</v>
      </c>
      <c r="P289" s="2">
        <f t="shared" si="18"/>
        <v>31.97894736842105</v>
      </c>
      <c r="Q289" s="2"/>
      <c r="R289" s="12" t="s">
        <v>737</v>
      </c>
    </row>
    <row r="290" spans="1:18" x14ac:dyDescent="0.25">
      <c r="A290" s="12" t="str">
        <f t="shared" si="20"/>
        <v>50590J7120</v>
      </c>
      <c r="B290" s="12" t="str">
        <f t="shared" si="19"/>
        <v>50590 - FRAGMENTING OF KIDNEY STONE12</v>
      </c>
      <c r="C290" s="12">
        <f t="shared" si="21"/>
        <v>12</v>
      </c>
      <c r="D290" s="5" t="s">
        <v>61</v>
      </c>
      <c r="E290" s="5" t="s">
        <v>62</v>
      </c>
      <c r="F290" s="13" t="s">
        <v>596</v>
      </c>
      <c r="G290" s="12" t="s">
        <v>597</v>
      </c>
      <c r="H290" s="2">
        <v>180.21818181818182</v>
      </c>
      <c r="I290" s="2">
        <f t="shared" si="22"/>
        <v>61.274181818181816</v>
      </c>
      <c r="L290" s="2">
        <v>0</v>
      </c>
      <c r="M290" s="2">
        <v>0</v>
      </c>
      <c r="N290" s="2">
        <v>0</v>
      </c>
      <c r="O290" s="2">
        <v>108.13090909090909</v>
      </c>
      <c r="P290" s="2">
        <f t="shared" si="18"/>
        <v>126.15272727272726</v>
      </c>
      <c r="Q290" s="2"/>
      <c r="R290" s="12" t="s">
        <v>737</v>
      </c>
    </row>
    <row r="291" spans="1:18" x14ac:dyDescent="0.25">
      <c r="A291" s="12" t="str">
        <f t="shared" si="20"/>
        <v>5179851798</v>
      </c>
      <c r="B291" s="12" t="str">
        <f t="shared" si="19"/>
        <v>51798 - BLADDER SCAN1</v>
      </c>
      <c r="C291" s="12">
        <f t="shared" si="21"/>
        <v>1</v>
      </c>
      <c r="D291" s="5" t="s">
        <v>63</v>
      </c>
      <c r="E291" s="5" t="s">
        <v>64</v>
      </c>
      <c r="F291" s="13">
        <v>51798</v>
      </c>
      <c r="G291" s="12" t="s">
        <v>64</v>
      </c>
      <c r="H291" s="2">
        <v>385.74849999999998</v>
      </c>
      <c r="I291" s="2">
        <f t="shared" si="22"/>
        <v>131.15448999999998</v>
      </c>
      <c r="L291" s="2">
        <v>54</v>
      </c>
      <c r="M291" s="2">
        <v>54</v>
      </c>
      <c r="N291" s="2">
        <v>54</v>
      </c>
      <c r="O291" s="2">
        <v>231.44909999999999</v>
      </c>
      <c r="P291" s="2">
        <f t="shared" si="18"/>
        <v>270.02394999999996</v>
      </c>
      <c r="Q291" s="2"/>
      <c r="R291" s="12" t="s">
        <v>737</v>
      </c>
    </row>
    <row r="292" spans="1:18" x14ac:dyDescent="0.25">
      <c r="A292" s="12" t="str">
        <f t="shared" si="20"/>
        <v>5570055700</v>
      </c>
      <c r="B292" s="12" t="str">
        <f t="shared" si="19"/>
        <v>55700 - BIOPSY OF PROSTATE1</v>
      </c>
      <c r="C292" s="12">
        <f t="shared" si="21"/>
        <v>1</v>
      </c>
      <c r="D292" s="5" t="s">
        <v>65</v>
      </c>
      <c r="E292" s="5" t="s">
        <v>66</v>
      </c>
      <c r="F292" s="13">
        <v>55700</v>
      </c>
      <c r="G292" s="12" t="s">
        <v>66</v>
      </c>
      <c r="H292" s="2">
        <v>5536.8</v>
      </c>
      <c r="I292" s="2">
        <f t="shared" si="22"/>
        <v>1882.5119999999999</v>
      </c>
      <c r="L292" s="2">
        <v>1729</v>
      </c>
      <c r="M292" s="2">
        <v>1729</v>
      </c>
      <c r="N292" s="2">
        <v>1729</v>
      </c>
      <c r="O292" s="2">
        <v>3322.08</v>
      </c>
      <c r="P292" s="2">
        <f t="shared" si="18"/>
        <v>3875.7599999999998</v>
      </c>
      <c r="Q292" s="2"/>
      <c r="R292" s="12" t="s">
        <v>737</v>
      </c>
    </row>
    <row r="293" spans="1:18" x14ac:dyDescent="0.25">
      <c r="A293" s="12" t="str">
        <f t="shared" si="20"/>
        <v>55700250</v>
      </c>
      <c r="B293" s="12" t="str">
        <f t="shared" si="19"/>
        <v>55700 - BIOPSY OF PROSTATE2</v>
      </c>
      <c r="C293" s="12">
        <f t="shared" si="21"/>
        <v>2</v>
      </c>
      <c r="D293" s="5" t="s">
        <v>65</v>
      </c>
      <c r="E293" s="5" t="s">
        <v>66</v>
      </c>
      <c r="F293" s="13">
        <v>250</v>
      </c>
      <c r="G293" s="12" t="s">
        <v>584</v>
      </c>
      <c r="H293" s="2">
        <v>27.666666666666668</v>
      </c>
      <c r="I293" s="2">
        <f t="shared" si="22"/>
        <v>9.4066666666666663</v>
      </c>
      <c r="L293" s="2">
        <v>0</v>
      </c>
      <c r="M293" s="2">
        <v>0</v>
      </c>
      <c r="N293" s="2">
        <v>0</v>
      </c>
      <c r="O293" s="2">
        <v>16.600000000000001</v>
      </c>
      <c r="P293" s="2">
        <f t="shared" si="18"/>
        <v>19.366666666666667</v>
      </c>
      <c r="Q293" s="2"/>
      <c r="R293" s="12" t="s">
        <v>737</v>
      </c>
    </row>
    <row r="294" spans="1:18" x14ac:dyDescent="0.25">
      <c r="A294" s="12" t="str">
        <f t="shared" si="20"/>
        <v>55700270</v>
      </c>
      <c r="B294" s="12" t="str">
        <f t="shared" si="19"/>
        <v>55700 - BIOPSY OF PROSTATE3</v>
      </c>
      <c r="C294" s="12">
        <f t="shared" si="21"/>
        <v>3</v>
      </c>
      <c r="D294" s="5" t="s">
        <v>65</v>
      </c>
      <c r="E294" s="5" t="s">
        <v>66</v>
      </c>
      <c r="F294" s="13">
        <v>270</v>
      </c>
      <c r="G294" s="12" t="s">
        <v>585</v>
      </c>
      <c r="H294" s="2">
        <v>321.00333333333327</v>
      </c>
      <c r="I294" s="2">
        <f t="shared" si="22"/>
        <v>109.1411333333333</v>
      </c>
      <c r="L294" s="2">
        <v>0</v>
      </c>
      <c r="M294" s="2">
        <v>0</v>
      </c>
      <c r="N294" s="2">
        <v>0</v>
      </c>
      <c r="O294" s="2">
        <v>192.60199999999995</v>
      </c>
      <c r="P294" s="2">
        <f t="shared" si="18"/>
        <v>224.70233333333329</v>
      </c>
      <c r="Q294" s="2"/>
      <c r="R294" s="12" t="s">
        <v>737</v>
      </c>
    </row>
    <row r="295" spans="1:18" x14ac:dyDescent="0.25">
      <c r="A295" s="12" t="str">
        <f t="shared" si="20"/>
        <v>55700272</v>
      </c>
      <c r="B295" s="12" t="str">
        <f t="shared" si="19"/>
        <v>55700 - BIOPSY OF PROSTATE4</v>
      </c>
      <c r="C295" s="12">
        <f t="shared" si="21"/>
        <v>4</v>
      </c>
      <c r="D295" s="5" t="s">
        <v>65</v>
      </c>
      <c r="E295" s="5" t="s">
        <v>66</v>
      </c>
      <c r="F295" s="13">
        <v>272</v>
      </c>
      <c r="G295" s="12" t="s">
        <v>586</v>
      </c>
      <c r="H295" s="2">
        <v>154.64066666666665</v>
      </c>
      <c r="I295" s="2">
        <f t="shared" si="22"/>
        <v>52.577826666666652</v>
      </c>
      <c r="L295" s="2">
        <v>0</v>
      </c>
      <c r="M295" s="2">
        <v>0</v>
      </c>
      <c r="N295" s="2">
        <v>0</v>
      </c>
      <c r="O295" s="2">
        <v>92.784399999999991</v>
      </c>
      <c r="P295" s="2">
        <f t="shared" si="18"/>
        <v>108.24846666666664</v>
      </c>
      <c r="Q295" s="2"/>
      <c r="R295" s="12" t="s">
        <v>737</v>
      </c>
    </row>
    <row r="296" spans="1:18" x14ac:dyDescent="0.25">
      <c r="A296" s="12" t="str">
        <f t="shared" si="20"/>
        <v>55700370</v>
      </c>
      <c r="B296" s="12" t="str">
        <f t="shared" si="19"/>
        <v>55700 - BIOPSY OF PROSTATE5</v>
      </c>
      <c r="C296" s="12">
        <f t="shared" si="21"/>
        <v>5</v>
      </c>
      <c r="D296" s="5" t="s">
        <v>65</v>
      </c>
      <c r="E296" s="5" t="s">
        <v>66</v>
      </c>
      <c r="F296" s="13">
        <v>370</v>
      </c>
      <c r="G296" s="12" t="s">
        <v>587</v>
      </c>
      <c r="H296" s="2">
        <v>482.28888888888895</v>
      </c>
      <c r="I296" s="2">
        <f t="shared" si="22"/>
        <v>163.97822222222223</v>
      </c>
      <c r="L296" s="2">
        <v>0</v>
      </c>
      <c r="M296" s="2">
        <v>0</v>
      </c>
      <c r="N296" s="2">
        <v>0</v>
      </c>
      <c r="O296" s="2">
        <v>289.37333333333333</v>
      </c>
      <c r="P296" s="2">
        <f t="shared" si="18"/>
        <v>337.60222222222222</v>
      </c>
      <c r="Q296" s="2"/>
      <c r="R296" s="12" t="s">
        <v>737</v>
      </c>
    </row>
    <row r="297" spans="1:18" x14ac:dyDescent="0.25">
      <c r="A297" s="12" t="str">
        <f t="shared" si="20"/>
        <v>55700710</v>
      </c>
      <c r="B297" s="12" t="str">
        <f t="shared" si="19"/>
        <v>55700 - BIOPSY OF PROSTATE6</v>
      </c>
      <c r="C297" s="12">
        <f t="shared" si="21"/>
        <v>6</v>
      </c>
      <c r="D297" s="5" t="s">
        <v>65</v>
      </c>
      <c r="E297" s="5" t="s">
        <v>66</v>
      </c>
      <c r="F297" s="13">
        <v>710</v>
      </c>
      <c r="G297" s="12" t="s">
        <v>588</v>
      </c>
      <c r="H297" s="2">
        <v>786.59</v>
      </c>
      <c r="I297" s="2">
        <f t="shared" si="22"/>
        <v>267.44059999999996</v>
      </c>
      <c r="L297" s="2">
        <v>0</v>
      </c>
      <c r="M297" s="2">
        <v>0</v>
      </c>
      <c r="N297" s="2">
        <v>0</v>
      </c>
      <c r="O297" s="2">
        <v>471.95400000000001</v>
      </c>
      <c r="P297" s="2">
        <f t="shared" si="18"/>
        <v>550.61299999999994</v>
      </c>
      <c r="Q297" s="2"/>
      <c r="R297" s="12" t="s">
        <v>737</v>
      </c>
    </row>
    <row r="298" spans="1:18" x14ac:dyDescent="0.25">
      <c r="A298" s="12" t="str">
        <f t="shared" si="20"/>
        <v>55700A9270</v>
      </c>
      <c r="B298" s="12" t="str">
        <f t="shared" si="19"/>
        <v>55700 - BIOPSY OF PROSTATE7</v>
      </c>
      <c r="C298" s="12">
        <f t="shared" si="21"/>
        <v>7</v>
      </c>
      <c r="D298" s="5" t="s">
        <v>65</v>
      </c>
      <c r="E298" s="5" t="s">
        <v>66</v>
      </c>
      <c r="F298" s="5" t="s">
        <v>638</v>
      </c>
      <c r="G298" s="12" t="s">
        <v>639</v>
      </c>
      <c r="H298" s="2">
        <v>12.666666666666666</v>
      </c>
      <c r="I298" s="2">
        <f t="shared" si="22"/>
        <v>4.3066666666666658</v>
      </c>
      <c r="L298" s="2">
        <v>0</v>
      </c>
      <c r="M298" s="2">
        <v>0</v>
      </c>
      <c r="N298" s="2">
        <v>0</v>
      </c>
      <c r="O298" s="2">
        <v>7.6</v>
      </c>
      <c r="P298" s="2">
        <f t="shared" si="18"/>
        <v>8.8666666666666654</v>
      </c>
      <c r="Q298" s="2"/>
      <c r="R298" s="12" t="s">
        <v>737</v>
      </c>
    </row>
    <row r="299" spans="1:18" x14ac:dyDescent="0.25">
      <c r="A299" s="12" t="str">
        <f t="shared" si="20"/>
        <v>55700G0416</v>
      </c>
      <c r="B299" s="12" t="str">
        <f t="shared" si="19"/>
        <v>55700 - BIOPSY OF PROSTATE8</v>
      </c>
      <c r="C299" s="12">
        <f t="shared" si="21"/>
        <v>8</v>
      </c>
      <c r="D299" s="5" t="s">
        <v>65</v>
      </c>
      <c r="E299" s="5" t="s">
        <v>66</v>
      </c>
      <c r="F299" s="5" t="s">
        <v>640</v>
      </c>
      <c r="G299" s="12" t="s">
        <v>641</v>
      </c>
      <c r="H299" s="2">
        <v>798.75</v>
      </c>
      <c r="I299" s="2">
        <f t="shared" si="22"/>
        <v>271.57499999999999</v>
      </c>
      <c r="L299" s="2">
        <v>0</v>
      </c>
      <c r="M299" s="2">
        <v>0</v>
      </c>
      <c r="N299" s="2">
        <v>0</v>
      </c>
      <c r="O299" s="2">
        <v>479.25</v>
      </c>
      <c r="P299" s="2">
        <f t="shared" si="18"/>
        <v>559.125</v>
      </c>
      <c r="Q299" s="2"/>
      <c r="R299" s="12" t="s">
        <v>737</v>
      </c>
    </row>
    <row r="300" spans="1:18" x14ac:dyDescent="0.25">
      <c r="A300" s="12" t="str">
        <f t="shared" si="20"/>
        <v>55700J7120</v>
      </c>
      <c r="B300" s="12" t="str">
        <f t="shared" si="19"/>
        <v>55700 - BIOPSY OF PROSTATE9</v>
      </c>
      <c r="C300" s="12">
        <f t="shared" si="21"/>
        <v>9</v>
      </c>
      <c r="D300" s="5" t="s">
        <v>65</v>
      </c>
      <c r="E300" s="5" t="s">
        <v>66</v>
      </c>
      <c r="F300" s="5" t="s">
        <v>596</v>
      </c>
      <c r="G300" s="12" t="s">
        <v>597</v>
      </c>
      <c r="H300" s="2">
        <v>177</v>
      </c>
      <c r="I300" s="2">
        <f t="shared" si="22"/>
        <v>60.179999999999993</v>
      </c>
      <c r="L300" s="2">
        <v>0</v>
      </c>
      <c r="M300" s="2">
        <v>0</v>
      </c>
      <c r="N300" s="2">
        <v>0</v>
      </c>
      <c r="O300" s="2">
        <v>106.2</v>
      </c>
      <c r="P300" s="2">
        <f t="shared" si="18"/>
        <v>123.89999999999999</v>
      </c>
      <c r="Q300" s="2"/>
      <c r="R300" s="12" t="s">
        <v>737</v>
      </c>
    </row>
    <row r="301" spans="1:18" x14ac:dyDescent="0.25">
      <c r="A301" s="12" t="str">
        <f t="shared" si="20"/>
        <v>5902559025</v>
      </c>
      <c r="B301" s="12" t="str">
        <f t="shared" si="19"/>
        <v>59025 - NON-STRESS TEST1</v>
      </c>
      <c r="C301" s="12">
        <f t="shared" si="21"/>
        <v>1</v>
      </c>
      <c r="D301" s="5" t="s">
        <v>67</v>
      </c>
      <c r="E301" s="5" t="s">
        <v>68</v>
      </c>
      <c r="F301" s="13">
        <v>59025</v>
      </c>
      <c r="G301" s="12" t="s">
        <v>68</v>
      </c>
      <c r="H301" s="2">
        <v>292.8</v>
      </c>
      <c r="I301" s="2">
        <v>99.551999999999992</v>
      </c>
      <c r="J301" s="2">
        <v>138</v>
      </c>
      <c r="K301" s="2">
        <v>204.96</v>
      </c>
      <c r="L301" s="2">
        <v>162</v>
      </c>
      <c r="M301" s="2">
        <v>162</v>
      </c>
      <c r="N301" s="2">
        <v>162</v>
      </c>
      <c r="O301" s="2">
        <v>175.68</v>
      </c>
      <c r="P301" s="2">
        <v>204.96</v>
      </c>
      <c r="Q301" s="2"/>
      <c r="R301" s="12" t="s">
        <v>737</v>
      </c>
    </row>
    <row r="302" spans="1:18" x14ac:dyDescent="0.25">
      <c r="A302" s="12" t="str">
        <f t="shared" si="20"/>
        <v>5902559897</v>
      </c>
      <c r="B302" s="12" t="str">
        <f t="shared" si="19"/>
        <v>59025 - NON-STRESS TEST2</v>
      </c>
      <c r="C302" s="12">
        <f t="shared" si="21"/>
        <v>2</v>
      </c>
      <c r="D302" s="5" t="s">
        <v>67</v>
      </c>
      <c r="E302" s="5" t="s">
        <v>68</v>
      </c>
      <c r="F302" s="13">
        <v>59897</v>
      </c>
      <c r="G302" s="12" t="s">
        <v>642</v>
      </c>
      <c r="H302" s="2">
        <v>294.86</v>
      </c>
      <c r="I302" s="2">
        <v>100.25239999999999</v>
      </c>
      <c r="J302" s="2">
        <v>138</v>
      </c>
      <c r="K302" s="2">
        <v>206.40199999999999</v>
      </c>
      <c r="L302" s="2">
        <v>138</v>
      </c>
      <c r="M302" s="2">
        <v>138</v>
      </c>
      <c r="N302" s="2">
        <v>138</v>
      </c>
      <c r="O302" s="2">
        <v>176.916</v>
      </c>
      <c r="P302" s="2">
        <v>206.40199999999999</v>
      </c>
      <c r="Q302" s="2"/>
      <c r="R302" s="12" t="s">
        <v>737</v>
      </c>
    </row>
    <row r="303" spans="1:18" x14ac:dyDescent="0.25">
      <c r="A303" s="12" t="str">
        <f t="shared" si="20"/>
        <v>59025G0378</v>
      </c>
      <c r="B303" s="12" t="str">
        <f t="shared" si="19"/>
        <v>59025 - NON-STRESS TEST3</v>
      </c>
      <c r="C303" s="12">
        <f t="shared" si="21"/>
        <v>3</v>
      </c>
      <c r="D303" s="5" t="s">
        <v>67</v>
      </c>
      <c r="E303" s="5" t="s">
        <v>68</v>
      </c>
      <c r="F303" s="5" t="s">
        <v>643</v>
      </c>
      <c r="G303" s="12" t="s">
        <v>644</v>
      </c>
      <c r="H303" s="2">
        <v>43.199999999999996</v>
      </c>
      <c r="I303" s="2">
        <f t="shared" si="22"/>
        <v>14.687999999999997</v>
      </c>
      <c r="L303" s="2">
        <v>0</v>
      </c>
      <c r="M303" s="2">
        <v>0</v>
      </c>
      <c r="N303" s="2">
        <v>0</v>
      </c>
      <c r="O303" s="2">
        <f>H303*0.6</f>
        <v>25.919999999999998</v>
      </c>
      <c r="P303" s="2">
        <f>H303*0.7</f>
        <v>30.239999999999995</v>
      </c>
      <c r="Q303" s="2"/>
      <c r="R303" s="12" t="s">
        <v>737</v>
      </c>
    </row>
    <row r="304" spans="1:18" x14ac:dyDescent="0.25">
      <c r="A304" s="12" t="str">
        <f t="shared" si="20"/>
        <v>6010060100</v>
      </c>
      <c r="B304" s="12" t="str">
        <f t="shared" si="19"/>
        <v>60100 - CT BIOPSY THYROID1</v>
      </c>
      <c r="C304" s="12">
        <f t="shared" si="21"/>
        <v>1</v>
      </c>
      <c r="D304" s="5" t="s">
        <v>69</v>
      </c>
      <c r="E304" s="5" t="s">
        <v>70</v>
      </c>
      <c r="F304" s="13">
        <v>60100</v>
      </c>
      <c r="G304" s="12" t="s">
        <v>70</v>
      </c>
      <c r="H304" s="2">
        <v>684</v>
      </c>
      <c r="I304" s="2">
        <f t="shared" si="22"/>
        <v>232.55999999999997</v>
      </c>
      <c r="L304" s="2">
        <v>596</v>
      </c>
      <c r="M304" s="2">
        <v>596</v>
      </c>
      <c r="N304" s="2">
        <v>596</v>
      </c>
      <c r="O304" s="2">
        <v>342</v>
      </c>
      <c r="P304" s="2">
        <f t="shared" si="18"/>
        <v>478.79999999999995</v>
      </c>
      <c r="Q304" s="2"/>
      <c r="R304" s="12" t="s">
        <v>737</v>
      </c>
    </row>
    <row r="305" spans="1:18" x14ac:dyDescent="0.25">
      <c r="A305" s="12" t="str">
        <f t="shared" si="20"/>
        <v>6010088305</v>
      </c>
      <c r="B305" s="12" t="str">
        <f t="shared" si="19"/>
        <v>60100 - CT BIOPSY THYROID2</v>
      </c>
      <c r="C305" s="12">
        <f t="shared" si="21"/>
        <v>2</v>
      </c>
      <c r="D305" s="5" t="s">
        <v>69</v>
      </c>
      <c r="E305" s="5" t="s">
        <v>70</v>
      </c>
      <c r="F305" s="13">
        <v>88305</v>
      </c>
      <c r="G305" s="12" t="s">
        <v>581</v>
      </c>
      <c r="H305" s="2">
        <v>392</v>
      </c>
      <c r="I305" s="2">
        <f t="shared" si="22"/>
        <v>133.28</v>
      </c>
      <c r="L305" s="2">
        <v>0</v>
      </c>
      <c r="M305" s="2">
        <v>0</v>
      </c>
      <c r="N305" s="2">
        <v>0</v>
      </c>
      <c r="O305" s="2">
        <v>44.52</v>
      </c>
      <c r="P305" s="2">
        <f t="shared" si="18"/>
        <v>274.39999999999998</v>
      </c>
      <c r="Q305" s="2"/>
      <c r="R305" s="12" t="s">
        <v>737</v>
      </c>
    </row>
    <row r="306" spans="1:18" x14ac:dyDescent="0.25">
      <c r="A306" s="12" t="str">
        <f t="shared" si="20"/>
        <v>6472164721</v>
      </c>
      <c r="B306" s="12" t="str">
        <f t="shared" si="19"/>
        <v>64721 - CARPAL TUNNEL SURGERY1</v>
      </c>
      <c r="C306" s="12">
        <f t="shared" si="21"/>
        <v>1</v>
      </c>
      <c r="D306" s="5" t="s">
        <v>71</v>
      </c>
      <c r="E306" s="5" t="s">
        <v>72</v>
      </c>
      <c r="F306" s="13">
        <v>64721</v>
      </c>
      <c r="G306" s="12" t="s">
        <v>72</v>
      </c>
      <c r="H306" s="2">
        <v>3132.0261764705883</v>
      </c>
      <c r="I306" s="2">
        <f t="shared" si="22"/>
        <v>1064.8888999999999</v>
      </c>
      <c r="L306" s="2">
        <v>1678</v>
      </c>
      <c r="M306" s="2">
        <v>1678</v>
      </c>
      <c r="N306" s="2">
        <v>1678</v>
      </c>
      <c r="O306" s="2">
        <v>1879.2157058823529</v>
      </c>
      <c r="P306" s="2">
        <f t="shared" si="18"/>
        <v>2192.4183235294117</v>
      </c>
      <c r="Q306" s="2"/>
      <c r="R306" s="12" t="s">
        <v>737</v>
      </c>
    </row>
    <row r="307" spans="1:18" x14ac:dyDescent="0.25">
      <c r="A307" s="12" t="str">
        <f t="shared" si="20"/>
        <v>64721250</v>
      </c>
      <c r="B307" s="12" t="str">
        <f t="shared" si="19"/>
        <v>64721 - CARPAL TUNNEL SURGERY2</v>
      </c>
      <c r="C307" s="12">
        <f t="shared" si="21"/>
        <v>2</v>
      </c>
      <c r="D307" s="5" t="s">
        <v>71</v>
      </c>
      <c r="E307" s="5" t="s">
        <v>72</v>
      </c>
      <c r="F307" s="13">
        <v>250</v>
      </c>
      <c r="G307" s="12" t="s">
        <v>584</v>
      </c>
      <c r="H307" s="2">
        <v>46.913043478260867</v>
      </c>
      <c r="I307" s="2">
        <f t="shared" si="22"/>
        <v>15.950434782608694</v>
      </c>
      <c r="L307" s="2">
        <v>0</v>
      </c>
      <c r="M307" s="2">
        <v>0</v>
      </c>
      <c r="N307" s="2">
        <v>0</v>
      </c>
      <c r="O307" s="2">
        <v>28.14782608695652</v>
      </c>
      <c r="P307" s="2">
        <f t="shared" si="18"/>
        <v>32.839130434782604</v>
      </c>
      <c r="Q307" s="2"/>
      <c r="R307" s="12" t="s">
        <v>737</v>
      </c>
    </row>
    <row r="308" spans="1:18" x14ac:dyDescent="0.25">
      <c r="A308" s="12" t="str">
        <f t="shared" si="20"/>
        <v>64721270</v>
      </c>
      <c r="B308" s="12" t="str">
        <f t="shared" si="19"/>
        <v>64721 - CARPAL TUNNEL SURGERY3</v>
      </c>
      <c r="C308" s="12">
        <f t="shared" si="21"/>
        <v>3</v>
      </c>
      <c r="D308" s="5" t="s">
        <v>71</v>
      </c>
      <c r="E308" s="5" t="s">
        <v>72</v>
      </c>
      <c r="F308" s="13">
        <v>270</v>
      </c>
      <c r="G308" s="12" t="s">
        <v>585</v>
      </c>
      <c r="H308" s="2">
        <v>379.15294117647079</v>
      </c>
      <c r="I308" s="2">
        <f t="shared" si="22"/>
        <v>128.91200000000006</v>
      </c>
      <c r="L308" s="2">
        <v>0</v>
      </c>
      <c r="M308" s="2">
        <v>0</v>
      </c>
      <c r="N308" s="2">
        <v>0</v>
      </c>
      <c r="O308" s="2">
        <v>227.49176470588247</v>
      </c>
      <c r="P308" s="2">
        <f t="shared" si="18"/>
        <v>265.40705882352955</v>
      </c>
      <c r="Q308" s="2"/>
      <c r="R308" s="12" t="s">
        <v>737</v>
      </c>
    </row>
    <row r="309" spans="1:18" x14ac:dyDescent="0.25">
      <c r="A309" s="12" t="str">
        <f t="shared" si="20"/>
        <v>64721370</v>
      </c>
      <c r="B309" s="12" t="str">
        <f t="shared" si="19"/>
        <v>64721 - CARPAL TUNNEL SURGERY4</v>
      </c>
      <c r="C309" s="12">
        <f t="shared" si="21"/>
        <v>4</v>
      </c>
      <c r="D309" s="5" t="s">
        <v>71</v>
      </c>
      <c r="E309" s="5" t="s">
        <v>72</v>
      </c>
      <c r="F309" s="13">
        <v>370</v>
      </c>
      <c r="G309" s="12" t="s">
        <v>587</v>
      </c>
      <c r="H309" s="2">
        <v>423.0809523809524</v>
      </c>
      <c r="I309" s="2">
        <f t="shared" si="22"/>
        <v>143.84752380952381</v>
      </c>
      <c r="L309" s="2">
        <v>0</v>
      </c>
      <c r="M309" s="2">
        <v>0</v>
      </c>
      <c r="N309" s="2">
        <v>0</v>
      </c>
      <c r="O309" s="2">
        <v>253.84857142857143</v>
      </c>
      <c r="P309" s="2">
        <f t="shared" si="18"/>
        <v>296.15666666666664</v>
      </c>
      <c r="Q309" s="2"/>
      <c r="R309" s="12" t="s">
        <v>737</v>
      </c>
    </row>
    <row r="310" spans="1:18" x14ac:dyDescent="0.25">
      <c r="A310" s="12" t="str">
        <f t="shared" si="20"/>
        <v>64721710</v>
      </c>
      <c r="B310" s="12" t="str">
        <f t="shared" si="19"/>
        <v>64721 - CARPAL TUNNEL SURGERY5</v>
      </c>
      <c r="C310" s="12">
        <f t="shared" si="21"/>
        <v>5</v>
      </c>
      <c r="D310" s="5" t="s">
        <v>71</v>
      </c>
      <c r="E310" s="5" t="s">
        <v>72</v>
      </c>
      <c r="F310" s="13">
        <v>710</v>
      </c>
      <c r="G310" s="12" t="s">
        <v>588</v>
      </c>
      <c r="H310" s="2">
        <v>594.45000000000005</v>
      </c>
      <c r="I310" s="2">
        <f t="shared" si="22"/>
        <v>202.113</v>
      </c>
      <c r="L310" s="2">
        <v>0</v>
      </c>
      <c r="M310" s="2">
        <v>0</v>
      </c>
      <c r="N310" s="2">
        <v>0</v>
      </c>
      <c r="O310" s="2">
        <v>356.67</v>
      </c>
      <c r="P310" s="2">
        <f t="shared" si="18"/>
        <v>416.11500000000001</v>
      </c>
      <c r="Q310" s="2"/>
      <c r="R310" s="12" t="s">
        <v>737</v>
      </c>
    </row>
    <row r="311" spans="1:18" x14ac:dyDescent="0.25">
      <c r="A311" s="12" t="str">
        <f t="shared" si="20"/>
        <v>64721J0690</v>
      </c>
      <c r="B311" s="12" t="str">
        <f t="shared" si="19"/>
        <v>64721 - CARPAL TUNNEL SURGERY6</v>
      </c>
      <c r="C311" s="12">
        <f t="shared" si="21"/>
        <v>6</v>
      </c>
      <c r="D311" s="5" t="s">
        <v>71</v>
      </c>
      <c r="E311" s="5" t="s">
        <v>72</v>
      </c>
      <c r="F311" s="13" t="s">
        <v>604</v>
      </c>
      <c r="G311" s="12" t="s">
        <v>605</v>
      </c>
      <c r="H311" s="2">
        <v>164.87878787878788</v>
      </c>
      <c r="I311" s="2">
        <f t="shared" si="22"/>
        <v>56.058787878787875</v>
      </c>
      <c r="L311" s="2">
        <v>0</v>
      </c>
      <c r="M311" s="2">
        <v>0</v>
      </c>
      <c r="N311" s="2">
        <v>0</v>
      </c>
      <c r="O311" s="2">
        <v>98.927272727272722</v>
      </c>
      <c r="P311" s="2">
        <f t="shared" si="18"/>
        <v>115.41515151515151</v>
      </c>
      <c r="Q311" s="2"/>
      <c r="R311" s="12" t="s">
        <v>737</v>
      </c>
    </row>
    <row r="312" spans="1:18" x14ac:dyDescent="0.25">
      <c r="A312" s="12" t="str">
        <f t="shared" si="20"/>
        <v>64721J2250</v>
      </c>
      <c r="B312" s="12" t="str">
        <f t="shared" si="19"/>
        <v>64721 - CARPAL TUNNEL SURGERY7</v>
      </c>
      <c r="C312" s="12">
        <f t="shared" si="21"/>
        <v>7</v>
      </c>
      <c r="D312" s="5" t="s">
        <v>71</v>
      </c>
      <c r="E312" s="5" t="s">
        <v>72</v>
      </c>
      <c r="F312" s="13" t="s">
        <v>606</v>
      </c>
      <c r="G312" s="12" t="s">
        <v>607</v>
      </c>
      <c r="H312" s="2">
        <v>45.169811320754718</v>
      </c>
      <c r="I312" s="2">
        <f t="shared" si="22"/>
        <v>15.357735849056603</v>
      </c>
      <c r="L312" s="2">
        <v>0</v>
      </c>
      <c r="M312" s="2">
        <v>0</v>
      </c>
      <c r="N312" s="2">
        <v>0</v>
      </c>
      <c r="O312" s="2">
        <v>27.101886792452831</v>
      </c>
      <c r="P312" s="2">
        <f t="shared" si="18"/>
        <v>31.618867924528299</v>
      </c>
      <c r="Q312" s="2"/>
      <c r="R312" s="12" t="s">
        <v>737</v>
      </c>
    </row>
    <row r="313" spans="1:18" x14ac:dyDescent="0.25">
      <c r="A313" s="12" t="str">
        <f t="shared" si="20"/>
        <v>64721J2405</v>
      </c>
      <c r="B313" s="12" t="str">
        <f t="shared" si="19"/>
        <v>64721 - CARPAL TUNNEL SURGERY8</v>
      </c>
      <c r="C313" s="12">
        <f t="shared" si="21"/>
        <v>8</v>
      </c>
      <c r="D313" s="5" t="s">
        <v>71</v>
      </c>
      <c r="E313" s="5" t="s">
        <v>72</v>
      </c>
      <c r="F313" s="13" t="s">
        <v>608</v>
      </c>
      <c r="G313" s="12" t="s">
        <v>609</v>
      </c>
      <c r="H313" s="2">
        <v>76.426229508196727</v>
      </c>
      <c r="I313" s="2">
        <f t="shared" si="22"/>
        <v>25.984918032786883</v>
      </c>
      <c r="L313" s="2">
        <v>0</v>
      </c>
      <c r="M313" s="2">
        <v>0</v>
      </c>
      <c r="N313" s="2">
        <v>0</v>
      </c>
      <c r="O313" s="2">
        <v>45.855737704918035</v>
      </c>
      <c r="P313" s="2">
        <f t="shared" si="18"/>
        <v>53.498360655737706</v>
      </c>
      <c r="Q313" s="2"/>
      <c r="R313" s="12" t="s">
        <v>737</v>
      </c>
    </row>
    <row r="314" spans="1:18" x14ac:dyDescent="0.25">
      <c r="A314" s="12" t="str">
        <f t="shared" si="20"/>
        <v>64721J2704</v>
      </c>
      <c r="B314" s="12" t="str">
        <f t="shared" si="19"/>
        <v>64721 - CARPAL TUNNEL SURGERY9</v>
      </c>
      <c r="C314" s="12">
        <f t="shared" si="21"/>
        <v>9</v>
      </c>
      <c r="D314" s="5" t="s">
        <v>71</v>
      </c>
      <c r="E314" s="5" t="s">
        <v>72</v>
      </c>
      <c r="F314" s="13" t="s">
        <v>592</v>
      </c>
      <c r="G314" s="12" t="s">
        <v>593</v>
      </c>
      <c r="H314" s="2">
        <v>59.338709677419352</v>
      </c>
      <c r="I314" s="2">
        <f t="shared" si="22"/>
        <v>20.175161290322578</v>
      </c>
      <c r="L314" s="2">
        <v>0</v>
      </c>
      <c r="M314" s="2">
        <v>0</v>
      </c>
      <c r="N314" s="2">
        <v>0</v>
      </c>
      <c r="O314" s="2">
        <v>35.603225806451611</v>
      </c>
      <c r="P314" s="2">
        <f t="shared" si="18"/>
        <v>41.537096774193543</v>
      </c>
      <c r="Q314" s="2"/>
      <c r="R314" s="12" t="s">
        <v>737</v>
      </c>
    </row>
    <row r="315" spans="1:18" x14ac:dyDescent="0.25">
      <c r="A315" s="12" t="str">
        <f t="shared" si="20"/>
        <v>64721J3010</v>
      </c>
      <c r="B315" s="12" t="str">
        <f t="shared" si="19"/>
        <v>64721 - CARPAL TUNNEL SURGERY10</v>
      </c>
      <c r="C315" s="12">
        <f t="shared" si="21"/>
        <v>10</v>
      </c>
      <c r="D315" s="5" t="s">
        <v>71</v>
      </c>
      <c r="E315" s="5" t="s">
        <v>72</v>
      </c>
      <c r="F315" s="13" t="s">
        <v>594</v>
      </c>
      <c r="G315" s="12" t="s">
        <v>595</v>
      </c>
      <c r="H315" s="2">
        <v>46.819672131147541</v>
      </c>
      <c r="I315" s="2">
        <f t="shared" si="22"/>
        <v>15.918688524590163</v>
      </c>
      <c r="L315" s="2">
        <v>0</v>
      </c>
      <c r="M315" s="2">
        <v>0</v>
      </c>
      <c r="N315" s="2">
        <v>0</v>
      </c>
      <c r="O315" s="2">
        <v>28.091803278688523</v>
      </c>
      <c r="P315" s="2">
        <f t="shared" si="18"/>
        <v>32.773770491803276</v>
      </c>
      <c r="Q315" s="2"/>
      <c r="R315" s="12" t="s">
        <v>737</v>
      </c>
    </row>
    <row r="316" spans="1:18" x14ac:dyDescent="0.25">
      <c r="A316" s="12" t="str">
        <f t="shared" si="20"/>
        <v>64721J7120</v>
      </c>
      <c r="B316" s="12" t="str">
        <f t="shared" si="19"/>
        <v>64721 - CARPAL TUNNEL SURGERY11</v>
      </c>
      <c r="C316" s="12">
        <f t="shared" si="21"/>
        <v>11</v>
      </c>
      <c r="D316" s="5" t="s">
        <v>71</v>
      </c>
      <c r="E316" s="5" t="s">
        <v>72</v>
      </c>
      <c r="F316" s="13" t="s">
        <v>596</v>
      </c>
      <c r="G316" s="12" t="s">
        <v>597</v>
      </c>
      <c r="H316" s="2">
        <v>177</v>
      </c>
      <c r="I316" s="2">
        <f t="shared" si="22"/>
        <v>60.179999999999993</v>
      </c>
      <c r="L316" s="2">
        <v>0</v>
      </c>
      <c r="M316" s="2">
        <v>0</v>
      </c>
      <c r="N316" s="2">
        <v>0</v>
      </c>
      <c r="O316" s="2">
        <v>106.2</v>
      </c>
      <c r="P316" s="2">
        <f t="shared" si="18"/>
        <v>123.89999999999999</v>
      </c>
      <c r="Q316" s="2"/>
      <c r="R316" s="12" t="s">
        <v>737</v>
      </c>
    </row>
    <row r="317" spans="1:18" x14ac:dyDescent="0.25">
      <c r="A317" s="12" t="str">
        <f t="shared" si="20"/>
        <v>7022070220</v>
      </c>
      <c r="B317" s="12" t="str">
        <f t="shared" si="19"/>
        <v>70220 - XR SINUSES, PARANASAL&gt;=3VIEWS1</v>
      </c>
      <c r="C317" s="12">
        <f t="shared" si="21"/>
        <v>1</v>
      </c>
      <c r="D317" s="5" t="s">
        <v>73</v>
      </c>
      <c r="E317" s="5" t="s">
        <v>74</v>
      </c>
      <c r="F317" s="13">
        <v>70220</v>
      </c>
      <c r="G317" s="12" t="s">
        <v>74</v>
      </c>
      <c r="H317" s="2">
        <v>289.8</v>
      </c>
      <c r="I317" s="2">
        <f t="shared" si="22"/>
        <v>98.531999999999996</v>
      </c>
      <c r="L317" s="2">
        <v>73.67</v>
      </c>
      <c r="M317" s="2">
        <v>73.67</v>
      </c>
      <c r="N317" s="2">
        <v>73.67</v>
      </c>
      <c r="O317" s="2">
        <v>173.88</v>
      </c>
      <c r="P317" s="2">
        <f t="shared" si="18"/>
        <v>202.85999999999999</v>
      </c>
      <c r="Q317" s="2"/>
      <c r="R317" s="12" t="s">
        <v>737</v>
      </c>
    </row>
    <row r="318" spans="1:18" x14ac:dyDescent="0.25">
      <c r="A318" s="12" t="str">
        <f t="shared" si="20"/>
        <v>7036070360</v>
      </c>
      <c r="B318" s="12" t="str">
        <f t="shared" si="19"/>
        <v>70360 - XR NECK SOFT TISSUE1</v>
      </c>
      <c r="C318" s="12">
        <f t="shared" si="21"/>
        <v>1</v>
      </c>
      <c r="D318" s="5" t="s">
        <v>75</v>
      </c>
      <c r="E318" s="5" t="s">
        <v>76</v>
      </c>
      <c r="F318" s="13">
        <v>70360</v>
      </c>
      <c r="G318" s="12" t="s">
        <v>76</v>
      </c>
      <c r="H318" s="2">
        <v>160.65</v>
      </c>
      <c r="I318" s="2">
        <f t="shared" si="22"/>
        <v>54.620999999999995</v>
      </c>
      <c r="L318" s="2">
        <v>59.352800000000002</v>
      </c>
      <c r="M318" s="2">
        <v>59.352800000000002</v>
      </c>
      <c r="N318" s="2">
        <v>59.352800000000002</v>
      </c>
      <c r="O318" s="2">
        <v>96.39</v>
      </c>
      <c r="P318" s="2">
        <f t="shared" si="18"/>
        <v>112.455</v>
      </c>
      <c r="Q318" s="2"/>
      <c r="R318" s="12" t="s">
        <v>737</v>
      </c>
    </row>
    <row r="319" spans="1:18" x14ac:dyDescent="0.25">
      <c r="A319" s="12" t="str">
        <f t="shared" si="20"/>
        <v>7045070450</v>
      </c>
      <c r="B319" s="12" t="str">
        <f t="shared" si="19"/>
        <v>70450 - CT scan, head or brain, without contrast1</v>
      </c>
      <c r="C319" s="12">
        <f t="shared" si="21"/>
        <v>1</v>
      </c>
      <c r="D319" s="5" t="s">
        <v>77</v>
      </c>
      <c r="E319" s="5" t="s">
        <v>78</v>
      </c>
      <c r="F319" s="13">
        <v>70450</v>
      </c>
      <c r="G319" s="12" t="s">
        <v>645</v>
      </c>
      <c r="H319" s="2">
        <v>1599.4</v>
      </c>
      <c r="I319" s="2">
        <v>543.79599999999994</v>
      </c>
      <c r="L319" s="2">
        <v>103.47</v>
      </c>
      <c r="M319" s="2">
        <v>103.47</v>
      </c>
      <c r="N319" s="2">
        <v>103.47</v>
      </c>
      <c r="O319" s="2">
        <v>1795</v>
      </c>
      <c r="P319" s="2">
        <v>1119.58</v>
      </c>
      <c r="Q319" s="2"/>
      <c r="R319" s="12" t="s">
        <v>737</v>
      </c>
    </row>
    <row r="320" spans="1:18" x14ac:dyDescent="0.25">
      <c r="A320" s="12" t="str">
        <f t="shared" si="20"/>
        <v>7047070470</v>
      </c>
      <c r="B320" s="12" t="str">
        <f t="shared" si="19"/>
        <v>70470 - CT HEAD W/WO CONTRAST1</v>
      </c>
      <c r="C320" s="12">
        <f t="shared" si="21"/>
        <v>1</v>
      </c>
      <c r="D320" s="5" t="s">
        <v>79</v>
      </c>
      <c r="E320" s="5" t="s">
        <v>80</v>
      </c>
      <c r="F320" s="13">
        <v>70470</v>
      </c>
      <c r="G320" s="12" t="s">
        <v>80</v>
      </c>
      <c r="H320" s="2">
        <v>2257</v>
      </c>
      <c r="I320" s="2">
        <v>767.37999999999988</v>
      </c>
      <c r="L320" s="2">
        <v>168.21</v>
      </c>
      <c r="M320" s="2">
        <v>168.21</v>
      </c>
      <c r="N320" s="2">
        <v>168.21</v>
      </c>
      <c r="O320" s="2">
        <v>1795</v>
      </c>
      <c r="P320" s="2">
        <v>1579.8999999999999</v>
      </c>
      <c r="Q320" s="2"/>
      <c r="R320" s="12" t="s">
        <v>737</v>
      </c>
    </row>
    <row r="321" spans="1:18" x14ac:dyDescent="0.25">
      <c r="A321" s="12" t="str">
        <f t="shared" si="20"/>
        <v>7048070480</v>
      </c>
      <c r="B321" s="12" t="str">
        <f t="shared" si="19"/>
        <v>70480 - CT ORBITS WO CONTRAST1</v>
      </c>
      <c r="C321" s="12">
        <f t="shared" si="21"/>
        <v>1</v>
      </c>
      <c r="D321" s="5" t="s">
        <v>81</v>
      </c>
      <c r="E321" s="5" t="s">
        <v>82</v>
      </c>
      <c r="F321" s="13">
        <v>70480</v>
      </c>
      <c r="G321" s="12" t="s">
        <v>82</v>
      </c>
      <c r="H321" s="2">
        <v>1531</v>
      </c>
      <c r="I321" s="2">
        <f t="shared" si="22"/>
        <v>520.54</v>
      </c>
      <c r="L321" s="2">
        <v>103.47</v>
      </c>
      <c r="M321" s="2">
        <v>103.47</v>
      </c>
      <c r="N321" s="2">
        <v>103.47</v>
      </c>
      <c r="O321" s="2">
        <v>1795</v>
      </c>
      <c r="P321" s="2">
        <f t="shared" si="18"/>
        <v>1071.7</v>
      </c>
      <c r="Q321" s="2"/>
      <c r="R321" s="12" t="s">
        <v>737</v>
      </c>
    </row>
    <row r="322" spans="1:18" x14ac:dyDescent="0.25">
      <c r="A322" s="12" t="str">
        <f t="shared" si="20"/>
        <v>7048670486</v>
      </c>
      <c r="B322" s="12" t="str">
        <f t="shared" si="19"/>
        <v>70486 - CT SINUS FUSION W/O CONTRAST1</v>
      </c>
      <c r="C322" s="12">
        <f t="shared" si="21"/>
        <v>1</v>
      </c>
      <c r="D322" s="5" t="s">
        <v>83</v>
      </c>
      <c r="E322" s="5" t="s">
        <v>84</v>
      </c>
      <c r="F322" s="13">
        <v>70486</v>
      </c>
      <c r="G322" s="12" t="s">
        <v>84</v>
      </c>
      <c r="H322" s="2">
        <v>1095</v>
      </c>
      <c r="I322" s="2">
        <f t="shared" si="22"/>
        <v>372.29999999999995</v>
      </c>
      <c r="L322" s="2">
        <v>107.1824</v>
      </c>
      <c r="M322" s="2">
        <v>107.1824</v>
      </c>
      <c r="N322" s="2">
        <v>107.1824</v>
      </c>
      <c r="O322" s="2">
        <v>1795</v>
      </c>
      <c r="P322" s="2">
        <f t="shared" ref="P322:P385" si="23">H322*0.7</f>
        <v>766.5</v>
      </c>
      <c r="Q322" s="2"/>
      <c r="R322" s="12" t="s">
        <v>737</v>
      </c>
    </row>
    <row r="323" spans="1:18" x14ac:dyDescent="0.25">
      <c r="A323" s="12" t="str">
        <f t="shared" si="20"/>
        <v>7048770487</v>
      </c>
      <c r="B323" s="12" t="str">
        <f t="shared" ref="B323:B386" si="24">D323&amp;" - "&amp;E323&amp;C323</f>
        <v>70487 - CT FACIAL W CONTRAST1</v>
      </c>
      <c r="C323" s="12">
        <f t="shared" si="21"/>
        <v>1</v>
      </c>
      <c r="D323" s="5" t="s">
        <v>85</v>
      </c>
      <c r="E323" s="5" t="s">
        <v>86</v>
      </c>
      <c r="F323" s="13">
        <v>70487</v>
      </c>
      <c r="G323" s="12" t="s">
        <v>86</v>
      </c>
      <c r="H323" s="2">
        <v>1894</v>
      </c>
      <c r="I323" s="2">
        <f t="shared" si="22"/>
        <v>643.95999999999992</v>
      </c>
      <c r="L323" s="2">
        <v>168.21</v>
      </c>
      <c r="M323" s="2">
        <v>168.21</v>
      </c>
      <c r="N323" s="2">
        <v>168.21</v>
      </c>
      <c r="O323" s="2">
        <v>1795</v>
      </c>
      <c r="P323" s="2">
        <f t="shared" si="23"/>
        <v>1325.8</v>
      </c>
      <c r="Q323" s="2"/>
      <c r="R323" s="12" t="s">
        <v>737</v>
      </c>
    </row>
    <row r="324" spans="1:18" x14ac:dyDescent="0.25">
      <c r="A324" s="12" t="str">
        <f t="shared" ref="A324:A387" si="25">D324&amp;F324</f>
        <v>7048782565</v>
      </c>
      <c r="B324" s="12" t="str">
        <f t="shared" si="24"/>
        <v>70487 - CT FACIAL W CONTRAST2</v>
      </c>
      <c r="C324" s="12">
        <f t="shared" ref="C324:C387" si="26">IF(D324=D323,1+C323,1)</f>
        <v>2</v>
      </c>
      <c r="D324" s="5" t="s">
        <v>85</v>
      </c>
      <c r="E324" s="5" t="s">
        <v>86</v>
      </c>
      <c r="F324" s="13">
        <v>82565</v>
      </c>
      <c r="G324" s="12" t="s">
        <v>646</v>
      </c>
      <c r="H324" s="2">
        <v>48.59</v>
      </c>
      <c r="I324" s="2">
        <f t="shared" ref="I324:I387" si="27">H324*(1-0.66)</f>
        <v>16.520599999999998</v>
      </c>
      <c r="L324" s="2">
        <v>6.2590000000000012</v>
      </c>
      <c r="M324" s="2">
        <v>6.2590000000000012</v>
      </c>
      <c r="N324" s="2">
        <v>6.2590000000000012</v>
      </c>
      <c r="O324" s="2">
        <v>4.6100000000000003</v>
      </c>
      <c r="P324" s="2">
        <f t="shared" si="23"/>
        <v>34.012999999999998</v>
      </c>
      <c r="Q324" s="2"/>
      <c r="R324" s="12" t="s">
        <v>737</v>
      </c>
    </row>
    <row r="325" spans="1:18" x14ac:dyDescent="0.25">
      <c r="A325" s="12" t="str">
        <f t="shared" si="25"/>
        <v>7049070490</v>
      </c>
      <c r="B325" s="12" t="str">
        <f t="shared" si="24"/>
        <v>70490 - CT NECK WO CONTRAST1</v>
      </c>
      <c r="C325" s="12">
        <f t="shared" si="26"/>
        <v>1</v>
      </c>
      <c r="D325" s="5" t="s">
        <v>87</v>
      </c>
      <c r="E325" s="5" t="s">
        <v>88</v>
      </c>
      <c r="F325" s="13">
        <v>70490</v>
      </c>
      <c r="G325" s="12" t="s">
        <v>88</v>
      </c>
      <c r="H325" s="2">
        <v>1478.98</v>
      </c>
      <c r="I325" s="2">
        <f t="shared" si="27"/>
        <v>502.85319999999996</v>
      </c>
      <c r="L325" s="2">
        <v>103.47</v>
      </c>
      <c r="M325" s="2">
        <v>103.47</v>
      </c>
      <c r="N325" s="2">
        <v>103.47</v>
      </c>
      <c r="O325" s="2">
        <v>1795</v>
      </c>
      <c r="P325" s="2">
        <f t="shared" si="23"/>
        <v>1035.2860000000001</v>
      </c>
      <c r="Q325" s="2"/>
      <c r="R325" s="12" t="s">
        <v>737</v>
      </c>
    </row>
    <row r="326" spans="1:18" x14ac:dyDescent="0.25">
      <c r="A326" s="12" t="str">
        <f t="shared" si="25"/>
        <v>7049170491</v>
      </c>
      <c r="B326" s="12" t="str">
        <f t="shared" si="24"/>
        <v>70491 - CT NECK W CONTRAST1</v>
      </c>
      <c r="C326" s="12">
        <f t="shared" si="26"/>
        <v>1</v>
      </c>
      <c r="D326" s="5" t="s">
        <v>89</v>
      </c>
      <c r="E326" s="5" t="s">
        <v>90</v>
      </c>
      <c r="F326" s="13">
        <v>70491</v>
      </c>
      <c r="G326" s="12" t="s">
        <v>90</v>
      </c>
      <c r="H326" s="2">
        <v>1973</v>
      </c>
      <c r="I326" s="2">
        <f t="shared" si="27"/>
        <v>670.81999999999994</v>
      </c>
      <c r="L326" s="2">
        <v>168.21</v>
      </c>
      <c r="M326" s="2">
        <v>168.21</v>
      </c>
      <c r="N326" s="2">
        <v>168.21</v>
      </c>
      <c r="O326" s="2">
        <v>1795</v>
      </c>
      <c r="P326" s="2">
        <f t="shared" si="23"/>
        <v>1381.1</v>
      </c>
      <c r="Q326" s="2"/>
      <c r="R326" s="12" t="s">
        <v>737</v>
      </c>
    </row>
    <row r="327" spans="1:18" x14ac:dyDescent="0.25">
      <c r="A327" s="12" t="str">
        <f t="shared" si="25"/>
        <v>7049270492</v>
      </c>
      <c r="B327" s="12" t="str">
        <f t="shared" si="24"/>
        <v>70492 - CT NECK W/WO CONTRAST1</v>
      </c>
      <c r="C327" s="12">
        <f t="shared" si="26"/>
        <v>1</v>
      </c>
      <c r="D327" s="5" t="s">
        <v>91</v>
      </c>
      <c r="E327" s="5" t="s">
        <v>92</v>
      </c>
      <c r="F327" s="13">
        <v>70492</v>
      </c>
      <c r="G327" s="12" t="s">
        <v>92</v>
      </c>
      <c r="H327" s="2">
        <v>2340</v>
      </c>
      <c r="I327" s="2">
        <f t="shared" si="27"/>
        <v>795.59999999999991</v>
      </c>
      <c r="L327" s="2">
        <v>168.21</v>
      </c>
      <c r="M327" s="2">
        <v>168.21</v>
      </c>
      <c r="N327" s="2">
        <v>168.21</v>
      </c>
      <c r="O327" s="2">
        <v>1795</v>
      </c>
      <c r="P327" s="2">
        <f t="shared" si="23"/>
        <v>1638</v>
      </c>
      <c r="Q327" s="2"/>
      <c r="R327" s="12" t="s">
        <v>737</v>
      </c>
    </row>
    <row r="328" spans="1:18" x14ac:dyDescent="0.25">
      <c r="A328" s="12" t="str">
        <f t="shared" si="25"/>
        <v>7049282565</v>
      </c>
      <c r="B328" s="12" t="str">
        <f t="shared" si="24"/>
        <v>70492 - CT NECK W/WO CONTRAST2</v>
      </c>
      <c r="C328" s="12">
        <f t="shared" si="26"/>
        <v>2</v>
      </c>
      <c r="D328" s="5" t="s">
        <v>91</v>
      </c>
      <c r="E328" s="5" t="s">
        <v>92</v>
      </c>
      <c r="F328" s="13">
        <v>82565</v>
      </c>
      <c r="G328" s="12" t="s">
        <v>647</v>
      </c>
      <c r="H328" s="2">
        <v>51.98</v>
      </c>
      <c r="I328" s="2">
        <f t="shared" si="27"/>
        <v>17.673199999999998</v>
      </c>
      <c r="L328" s="2">
        <v>6.2590000000000012</v>
      </c>
      <c r="M328" s="2">
        <v>6.2590000000000012</v>
      </c>
      <c r="N328" s="2">
        <v>6.2590000000000012</v>
      </c>
      <c r="O328" s="2">
        <v>4.6100000000000003</v>
      </c>
      <c r="P328" s="2">
        <f t="shared" si="23"/>
        <v>36.385999999999996</v>
      </c>
      <c r="Q328" s="2"/>
      <c r="R328" s="12" t="s">
        <v>737</v>
      </c>
    </row>
    <row r="329" spans="1:18" x14ac:dyDescent="0.25">
      <c r="A329" s="12" t="str">
        <f t="shared" si="25"/>
        <v>7049670496</v>
      </c>
      <c r="B329" s="12" t="str">
        <f t="shared" si="24"/>
        <v>70496 - CT CTA HEAD W/WO CONTRAST1</v>
      </c>
      <c r="C329" s="12">
        <f t="shared" si="26"/>
        <v>1</v>
      </c>
      <c r="D329" s="5" t="s">
        <v>93</v>
      </c>
      <c r="E329" s="5" t="s">
        <v>94</v>
      </c>
      <c r="F329" s="13">
        <v>70496</v>
      </c>
      <c r="G329" s="12" t="s">
        <v>94</v>
      </c>
      <c r="H329" s="2">
        <v>2734.6</v>
      </c>
      <c r="I329" s="2">
        <v>929.7639999999999</v>
      </c>
      <c r="L329" s="2">
        <v>168.21</v>
      </c>
      <c r="M329" s="2">
        <v>168.21</v>
      </c>
      <c r="N329" s="2">
        <v>168.21</v>
      </c>
      <c r="O329" s="2">
        <v>1795</v>
      </c>
      <c r="P329" s="2">
        <v>1914.2199999999998</v>
      </c>
      <c r="Q329" s="2"/>
      <c r="R329" s="12" t="s">
        <v>737</v>
      </c>
    </row>
    <row r="330" spans="1:18" x14ac:dyDescent="0.25">
      <c r="A330" s="12" t="str">
        <f t="shared" si="25"/>
        <v>7049870498</v>
      </c>
      <c r="B330" s="12" t="str">
        <f t="shared" si="24"/>
        <v>70498 - CT CTA CAROTID/NECK W/WO CONTRAST1</v>
      </c>
      <c r="C330" s="12">
        <f t="shared" si="26"/>
        <v>1</v>
      </c>
      <c r="D330" s="5" t="s">
        <v>95</v>
      </c>
      <c r="E330" s="5" t="s">
        <v>96</v>
      </c>
      <c r="F330" s="13">
        <v>70498</v>
      </c>
      <c r="G330" s="12" t="s">
        <v>96</v>
      </c>
      <c r="H330" s="2">
        <v>2686.2</v>
      </c>
      <c r="I330" s="2">
        <v>913.30799999999988</v>
      </c>
      <c r="L330" s="2">
        <v>168.21</v>
      </c>
      <c r="M330" s="2">
        <v>168.21</v>
      </c>
      <c r="N330" s="2">
        <v>168.21</v>
      </c>
      <c r="O330" s="2">
        <v>1795</v>
      </c>
      <c r="P330" s="2">
        <v>1880.3399999999997</v>
      </c>
      <c r="Q330" s="2"/>
      <c r="R330" s="12" t="s">
        <v>737</v>
      </c>
    </row>
    <row r="331" spans="1:18" x14ac:dyDescent="0.25">
      <c r="A331" s="12" t="str">
        <f t="shared" si="25"/>
        <v>7054370543</v>
      </c>
      <c r="B331" s="12" t="str">
        <f t="shared" si="24"/>
        <v>70543 - MR ORBITS/FACE/NECK W/WO CONTRAST1</v>
      </c>
      <c r="C331" s="12">
        <f t="shared" si="26"/>
        <v>1</v>
      </c>
      <c r="D331" s="5" t="s">
        <v>97</v>
      </c>
      <c r="E331" s="5" t="s">
        <v>98</v>
      </c>
      <c r="F331" s="13">
        <v>70543</v>
      </c>
      <c r="G331" s="12" t="s">
        <v>98</v>
      </c>
      <c r="H331" s="2">
        <v>3831.45</v>
      </c>
      <c r="I331" s="2">
        <v>1302.6929999999998</v>
      </c>
      <c r="L331" s="2">
        <v>352.49</v>
      </c>
      <c r="M331" s="2">
        <v>352.49</v>
      </c>
      <c r="N331" s="2">
        <v>352.49</v>
      </c>
      <c r="O331" s="2">
        <v>2394</v>
      </c>
      <c r="P331" s="2">
        <v>2682.0149999999999</v>
      </c>
      <c r="Q331" s="2"/>
      <c r="R331" s="12" t="s">
        <v>737</v>
      </c>
    </row>
    <row r="332" spans="1:18" x14ac:dyDescent="0.25">
      <c r="A332" s="12" t="str">
        <f t="shared" si="25"/>
        <v>7054470544</v>
      </c>
      <c r="B332" s="12" t="str">
        <f t="shared" si="24"/>
        <v>70544 - MR VENOGRAPHY1</v>
      </c>
      <c r="C332" s="12">
        <f t="shared" si="26"/>
        <v>1</v>
      </c>
      <c r="D332" s="5" t="s">
        <v>99</v>
      </c>
      <c r="E332" s="5" t="s">
        <v>100</v>
      </c>
      <c r="F332" s="13">
        <v>70544</v>
      </c>
      <c r="G332" s="12" t="s">
        <v>100</v>
      </c>
      <c r="H332" s="2">
        <v>2349.9</v>
      </c>
      <c r="I332" s="2">
        <v>798.96600000000001</v>
      </c>
      <c r="L332" s="2">
        <v>215.12</v>
      </c>
      <c r="M332" s="2">
        <v>215.12</v>
      </c>
      <c r="N332" s="2">
        <v>215.12</v>
      </c>
      <c r="O332" s="2">
        <v>2394</v>
      </c>
      <c r="P332" s="2">
        <v>1644.93</v>
      </c>
      <c r="Q332" s="2"/>
      <c r="R332" s="12" t="s">
        <v>737</v>
      </c>
    </row>
    <row r="333" spans="1:18" x14ac:dyDescent="0.25">
      <c r="A333" s="12" t="str">
        <f t="shared" si="25"/>
        <v>7054970549</v>
      </c>
      <c r="B333" s="12" t="str">
        <f t="shared" si="24"/>
        <v>70549 - MR MRA CAROTID/NECK W/WO CONTRAST1</v>
      </c>
      <c r="C333" s="12">
        <f t="shared" si="26"/>
        <v>1</v>
      </c>
      <c r="D333" s="5" t="s">
        <v>101</v>
      </c>
      <c r="E333" s="5" t="s">
        <v>102</v>
      </c>
      <c r="F333" s="13">
        <v>70549</v>
      </c>
      <c r="G333" s="12" t="s">
        <v>102</v>
      </c>
      <c r="H333" s="2">
        <v>3357.9</v>
      </c>
      <c r="I333" s="2">
        <v>1141.6859999999999</v>
      </c>
      <c r="L333" s="2">
        <v>352.49</v>
      </c>
      <c r="M333" s="2">
        <v>352.49</v>
      </c>
      <c r="N333" s="2">
        <v>352.49</v>
      </c>
      <c r="O333" s="2">
        <v>2394</v>
      </c>
      <c r="P333" s="2">
        <v>2350.5299999999997</v>
      </c>
      <c r="Q333" s="2"/>
      <c r="R333" s="12" t="s">
        <v>737</v>
      </c>
    </row>
    <row r="334" spans="1:18" x14ac:dyDescent="0.25">
      <c r="A334" s="12" t="str">
        <f t="shared" si="25"/>
        <v>7055170551</v>
      </c>
      <c r="B334" s="12" t="str">
        <f t="shared" si="24"/>
        <v>70551 - MRI IAC W/O CONTRAST1</v>
      </c>
      <c r="C334" s="12">
        <f t="shared" si="26"/>
        <v>1</v>
      </c>
      <c r="D334" s="5" t="s">
        <v>103</v>
      </c>
      <c r="E334" s="5" t="s">
        <v>104</v>
      </c>
      <c r="F334" s="13">
        <v>70551</v>
      </c>
      <c r="G334" s="12" t="s">
        <v>104</v>
      </c>
      <c r="H334" s="2">
        <v>2736</v>
      </c>
      <c r="I334" s="2">
        <f t="shared" si="27"/>
        <v>930.2399999999999</v>
      </c>
      <c r="L334" s="2">
        <v>215.12</v>
      </c>
      <c r="M334" s="2">
        <v>215.12</v>
      </c>
      <c r="N334" s="2">
        <v>215.12</v>
      </c>
      <c r="O334" s="2">
        <v>2394</v>
      </c>
      <c r="P334" s="2">
        <f t="shared" si="23"/>
        <v>1915.1999999999998</v>
      </c>
      <c r="Q334" s="2"/>
      <c r="R334" s="12" t="s">
        <v>737</v>
      </c>
    </row>
    <row r="335" spans="1:18" x14ac:dyDescent="0.25">
      <c r="A335" s="12" t="str">
        <f t="shared" si="25"/>
        <v>7055370553</v>
      </c>
      <c r="B335" s="12" t="str">
        <f t="shared" si="24"/>
        <v>70553 - MRI scan of brain before and after contrast1</v>
      </c>
      <c r="C335" s="12">
        <f t="shared" si="26"/>
        <v>1</v>
      </c>
      <c r="D335" s="5" t="s">
        <v>105</v>
      </c>
      <c r="E335" s="5" t="s">
        <v>106</v>
      </c>
      <c r="F335" s="13">
        <v>70553</v>
      </c>
      <c r="G335" s="12" t="s">
        <v>648</v>
      </c>
      <c r="H335" s="2">
        <v>3924.9</v>
      </c>
      <c r="I335" s="2">
        <v>1334.4659999999999</v>
      </c>
      <c r="L335" s="2">
        <v>352.49</v>
      </c>
      <c r="M335" s="2">
        <v>352.49</v>
      </c>
      <c r="N335" s="2">
        <v>352.49</v>
      </c>
      <c r="O335" s="2">
        <v>2394</v>
      </c>
      <c r="P335" s="2">
        <v>2747.43</v>
      </c>
      <c r="Q335" s="2"/>
      <c r="R335" s="12" t="s">
        <v>737</v>
      </c>
    </row>
    <row r="336" spans="1:18" x14ac:dyDescent="0.25">
      <c r="A336" s="12" t="str">
        <f t="shared" si="25"/>
        <v>7104671046</v>
      </c>
      <c r="B336" s="12" t="str">
        <f t="shared" si="24"/>
        <v>71046 - XR CHEST LAT. DECUB 2VIEWS1</v>
      </c>
      <c r="C336" s="12">
        <f t="shared" si="26"/>
        <v>1</v>
      </c>
      <c r="D336" s="5" t="s">
        <v>107</v>
      </c>
      <c r="E336" s="5" t="s">
        <v>30</v>
      </c>
      <c r="F336" s="13">
        <v>71046</v>
      </c>
      <c r="G336" s="12" t="s">
        <v>30</v>
      </c>
      <c r="H336" s="2">
        <v>265.7</v>
      </c>
      <c r="I336" s="2">
        <f t="shared" si="27"/>
        <v>90.337999999999994</v>
      </c>
      <c r="L336" s="2">
        <v>73.67</v>
      </c>
      <c r="M336" s="2">
        <v>73.67</v>
      </c>
      <c r="N336" s="2">
        <v>73.67</v>
      </c>
      <c r="O336" s="2">
        <f>H336*0.6</f>
        <v>159.41999999999999</v>
      </c>
      <c r="P336" s="2">
        <f t="shared" si="23"/>
        <v>185.98999999999998</v>
      </c>
      <c r="Q336" s="2"/>
      <c r="R336" s="12" t="s">
        <v>737</v>
      </c>
    </row>
    <row r="337" spans="1:18" x14ac:dyDescent="0.25">
      <c r="A337" s="12" t="str">
        <f t="shared" si="25"/>
        <v>7110071100</v>
      </c>
      <c r="B337" s="12" t="str">
        <f t="shared" si="24"/>
        <v>71100 - XR RIB UNI 2V1</v>
      </c>
      <c r="C337" s="12">
        <f t="shared" si="26"/>
        <v>1</v>
      </c>
      <c r="D337" s="5" t="s">
        <v>108</v>
      </c>
      <c r="E337" s="5" t="s">
        <v>109</v>
      </c>
      <c r="F337" s="13">
        <v>71100</v>
      </c>
      <c r="G337" s="12" t="s">
        <v>109</v>
      </c>
      <c r="H337" s="2">
        <v>246.75</v>
      </c>
      <c r="I337" s="2">
        <f t="shared" si="27"/>
        <v>83.894999999999996</v>
      </c>
      <c r="L337" s="2">
        <v>59.352800000000002</v>
      </c>
      <c r="M337" s="2">
        <v>59.352800000000002</v>
      </c>
      <c r="N337" s="2">
        <v>59.352800000000002</v>
      </c>
      <c r="O337" s="2">
        <v>148.04999999999998</v>
      </c>
      <c r="P337" s="2">
        <f t="shared" si="23"/>
        <v>172.72499999999999</v>
      </c>
      <c r="Q337" s="2"/>
      <c r="R337" s="12" t="s">
        <v>737</v>
      </c>
    </row>
    <row r="338" spans="1:18" x14ac:dyDescent="0.25">
      <c r="A338" s="12" t="str">
        <f t="shared" si="25"/>
        <v>7125071250</v>
      </c>
      <c r="B338" s="12" t="str">
        <f t="shared" si="24"/>
        <v>71250 - CT CHEST HIGH RES WO CONTRAST1</v>
      </c>
      <c r="C338" s="12">
        <f t="shared" si="26"/>
        <v>1</v>
      </c>
      <c r="D338" s="5" t="s">
        <v>110</v>
      </c>
      <c r="E338" s="5" t="s">
        <v>111</v>
      </c>
      <c r="F338" s="13">
        <v>71250</v>
      </c>
      <c r="G338" s="12" t="s">
        <v>111</v>
      </c>
      <c r="H338" s="2">
        <v>1440.75</v>
      </c>
      <c r="I338" s="2">
        <f t="shared" si="27"/>
        <v>489.85499999999996</v>
      </c>
      <c r="L338" s="2">
        <v>103.47</v>
      </c>
      <c r="M338" s="2">
        <v>103.47</v>
      </c>
      <c r="N338" s="2">
        <v>103.47</v>
      </c>
      <c r="O338" s="2">
        <v>1795</v>
      </c>
      <c r="P338" s="2">
        <f t="shared" si="23"/>
        <v>1008.525</v>
      </c>
      <c r="Q338" s="2"/>
      <c r="R338" s="12" t="s">
        <v>737</v>
      </c>
    </row>
    <row r="339" spans="1:18" x14ac:dyDescent="0.25">
      <c r="A339" s="12" t="str">
        <f t="shared" si="25"/>
        <v>7126071260</v>
      </c>
      <c r="B339" s="12" t="str">
        <f t="shared" si="24"/>
        <v>71260 - CT CHEST/THORAX W CONTRAST1</v>
      </c>
      <c r="C339" s="12">
        <f t="shared" si="26"/>
        <v>1</v>
      </c>
      <c r="D339" s="5" t="s">
        <v>112</v>
      </c>
      <c r="E339" s="5" t="s">
        <v>113</v>
      </c>
      <c r="F339" s="13">
        <v>71260</v>
      </c>
      <c r="G339" s="12" t="s">
        <v>113</v>
      </c>
      <c r="H339" s="2">
        <v>2305.6</v>
      </c>
      <c r="I339" s="2">
        <v>783.90399999999988</v>
      </c>
      <c r="L339" s="2">
        <v>168.21</v>
      </c>
      <c r="M339" s="2">
        <v>168.21</v>
      </c>
      <c r="N339" s="2">
        <v>168.21</v>
      </c>
      <c r="O339" s="2">
        <v>1795</v>
      </c>
      <c r="P339" s="2">
        <v>1613.9199999999998</v>
      </c>
      <c r="Q339" s="2"/>
      <c r="R339" s="12" t="s">
        <v>737</v>
      </c>
    </row>
    <row r="340" spans="1:18" x14ac:dyDescent="0.25">
      <c r="A340" s="12" t="str">
        <f t="shared" si="25"/>
        <v>7126082565</v>
      </c>
      <c r="B340" s="12" t="str">
        <f t="shared" si="24"/>
        <v>71260 - CT CHEST/THORAX W CONTRAST2</v>
      </c>
      <c r="C340" s="12">
        <f t="shared" si="26"/>
        <v>2</v>
      </c>
      <c r="D340" s="5" t="s">
        <v>112</v>
      </c>
      <c r="E340" s="5" t="s">
        <v>113</v>
      </c>
      <c r="F340" s="13">
        <v>82565</v>
      </c>
      <c r="G340" s="12" t="s">
        <v>647</v>
      </c>
      <c r="H340" s="2">
        <v>51.98</v>
      </c>
      <c r="I340" s="2">
        <f t="shared" si="27"/>
        <v>17.673199999999998</v>
      </c>
      <c r="L340" s="2">
        <v>6.2590000000000012</v>
      </c>
      <c r="M340" s="2">
        <v>6.2590000000000012</v>
      </c>
      <c r="N340" s="2">
        <v>6.2590000000000012</v>
      </c>
      <c r="O340" s="2">
        <v>4.6100000000000003</v>
      </c>
      <c r="P340" s="2">
        <f t="shared" si="23"/>
        <v>36.385999999999996</v>
      </c>
      <c r="Q340" s="2"/>
      <c r="R340" s="12" t="s">
        <v>737</v>
      </c>
    </row>
    <row r="341" spans="1:18" x14ac:dyDescent="0.25">
      <c r="A341" s="12" t="str">
        <f t="shared" si="25"/>
        <v>7127071270</v>
      </c>
      <c r="B341" s="12" t="str">
        <f t="shared" si="24"/>
        <v>71270 - CT CHEST/THORAX W/WO CONTRAST1</v>
      </c>
      <c r="C341" s="12">
        <f t="shared" si="26"/>
        <v>1</v>
      </c>
      <c r="D341" s="5" t="s">
        <v>114</v>
      </c>
      <c r="E341" s="5" t="s">
        <v>115</v>
      </c>
      <c r="F341" s="13">
        <v>71270</v>
      </c>
      <c r="G341" s="12" t="s">
        <v>115</v>
      </c>
      <c r="H341" s="2">
        <v>2441</v>
      </c>
      <c r="I341" s="2">
        <v>829.93999999999994</v>
      </c>
      <c r="L341" s="2">
        <v>168.21</v>
      </c>
      <c r="M341" s="2">
        <v>168.21</v>
      </c>
      <c r="N341" s="2">
        <v>168.21</v>
      </c>
      <c r="O341" s="2">
        <v>1795</v>
      </c>
      <c r="P341" s="2">
        <v>1708.6999999999998</v>
      </c>
      <c r="Q341" s="2"/>
      <c r="R341" s="12" t="s">
        <v>737</v>
      </c>
    </row>
    <row r="342" spans="1:18" x14ac:dyDescent="0.25">
      <c r="A342" s="12" t="str">
        <f t="shared" si="25"/>
        <v>7127082565</v>
      </c>
      <c r="B342" s="12" t="str">
        <f t="shared" si="24"/>
        <v>71270 - CT CHEST/THORAX W/WO CONTRAST2</v>
      </c>
      <c r="C342" s="12">
        <f t="shared" si="26"/>
        <v>2</v>
      </c>
      <c r="D342" s="5" t="s">
        <v>114</v>
      </c>
      <c r="E342" s="5" t="s">
        <v>115</v>
      </c>
      <c r="F342" s="13">
        <v>82565</v>
      </c>
      <c r="G342" s="12" t="s">
        <v>647</v>
      </c>
      <c r="H342" s="2">
        <v>51.98</v>
      </c>
      <c r="I342" s="2">
        <f t="shared" si="27"/>
        <v>17.673199999999998</v>
      </c>
      <c r="L342" s="2">
        <v>6.2590000000000012</v>
      </c>
      <c r="M342" s="2">
        <v>6.2590000000000012</v>
      </c>
      <c r="N342" s="2">
        <v>6.2590000000000012</v>
      </c>
      <c r="O342" s="2">
        <v>4.6100000000000003</v>
      </c>
      <c r="P342" s="2">
        <f t="shared" si="23"/>
        <v>36.385999999999996</v>
      </c>
      <c r="Q342" s="2"/>
      <c r="R342" s="12" t="s">
        <v>737</v>
      </c>
    </row>
    <row r="343" spans="1:18" x14ac:dyDescent="0.25">
      <c r="A343" s="12" t="str">
        <f t="shared" si="25"/>
        <v>7127571275</v>
      </c>
      <c r="B343" s="12" t="str">
        <f t="shared" si="24"/>
        <v>71275 - CTA THORACIC AORTA W/WO CC1</v>
      </c>
      <c r="C343" s="12">
        <f t="shared" si="26"/>
        <v>1</v>
      </c>
      <c r="D343" s="5" t="s">
        <v>116</v>
      </c>
      <c r="E343" s="5" t="s">
        <v>117</v>
      </c>
      <c r="F343" s="13">
        <v>71275</v>
      </c>
      <c r="G343" s="12" t="s">
        <v>117</v>
      </c>
      <c r="H343" s="2">
        <v>2337.2199999999998</v>
      </c>
      <c r="I343" s="2">
        <f t="shared" si="27"/>
        <v>794.65479999999991</v>
      </c>
      <c r="L343" s="2">
        <v>168.21</v>
      </c>
      <c r="M343" s="2">
        <v>168.21</v>
      </c>
      <c r="N343" s="2">
        <v>168.21</v>
      </c>
      <c r="O343" s="2">
        <v>1402.3319999999999</v>
      </c>
      <c r="P343" s="2">
        <f t="shared" si="23"/>
        <v>1636.0539999999999</v>
      </c>
      <c r="Q343" s="2"/>
      <c r="R343" s="12" t="s">
        <v>737</v>
      </c>
    </row>
    <row r="344" spans="1:18" x14ac:dyDescent="0.25">
      <c r="A344" s="12" t="str">
        <f t="shared" si="25"/>
        <v>7204072040</v>
      </c>
      <c r="B344" s="12" t="str">
        <f t="shared" si="24"/>
        <v>72040 - XR C-SPINE  2-3 VIEWS1</v>
      </c>
      <c r="C344" s="12">
        <f t="shared" si="26"/>
        <v>1</v>
      </c>
      <c r="D344" s="5" t="s">
        <v>118</v>
      </c>
      <c r="E344" s="5" t="s">
        <v>119</v>
      </c>
      <c r="F344" s="13">
        <v>72040</v>
      </c>
      <c r="G344" s="12" t="s">
        <v>119</v>
      </c>
      <c r="H344" s="2">
        <v>289.8</v>
      </c>
      <c r="I344" s="2">
        <f t="shared" si="27"/>
        <v>98.531999999999996</v>
      </c>
      <c r="L344" s="2">
        <v>73.67</v>
      </c>
      <c r="M344" s="2">
        <v>73.67</v>
      </c>
      <c r="N344" s="2">
        <v>73.67</v>
      </c>
      <c r="O344" s="2">
        <v>173.88</v>
      </c>
      <c r="P344" s="2">
        <f t="shared" si="23"/>
        <v>202.85999999999999</v>
      </c>
      <c r="Q344" s="2"/>
      <c r="R344" s="12" t="s">
        <v>737</v>
      </c>
    </row>
    <row r="345" spans="1:18" x14ac:dyDescent="0.25">
      <c r="A345" s="12" t="str">
        <f t="shared" si="25"/>
        <v>7205072050</v>
      </c>
      <c r="B345" s="12" t="str">
        <f t="shared" si="24"/>
        <v>72050 - XR C-SPINE 4 OR 5 VIEWS ROUT1</v>
      </c>
      <c r="C345" s="12">
        <f t="shared" si="26"/>
        <v>1</v>
      </c>
      <c r="D345" s="5" t="s">
        <v>120</v>
      </c>
      <c r="E345" s="5" t="s">
        <v>121</v>
      </c>
      <c r="F345" s="13">
        <v>72050</v>
      </c>
      <c r="G345" s="12" t="s">
        <v>121</v>
      </c>
      <c r="H345" s="2">
        <v>418.95</v>
      </c>
      <c r="I345" s="2">
        <f t="shared" si="27"/>
        <v>142.44299999999998</v>
      </c>
      <c r="L345" s="2">
        <v>103.47</v>
      </c>
      <c r="M345" s="2">
        <v>103.47</v>
      </c>
      <c r="N345" s="2">
        <v>103.47</v>
      </c>
      <c r="O345" s="2">
        <v>251.36999999999998</v>
      </c>
      <c r="P345" s="2">
        <f t="shared" si="23"/>
        <v>293.26499999999999</v>
      </c>
      <c r="Q345" s="2"/>
      <c r="R345" s="12" t="s">
        <v>737</v>
      </c>
    </row>
    <row r="346" spans="1:18" x14ac:dyDescent="0.25">
      <c r="A346" s="12" t="str">
        <f t="shared" si="25"/>
        <v>7207072070</v>
      </c>
      <c r="B346" s="12" t="str">
        <f t="shared" si="24"/>
        <v>72070 - XR THORACIC SPINE 2 VIEW1</v>
      </c>
      <c r="C346" s="12">
        <f t="shared" si="26"/>
        <v>1</v>
      </c>
      <c r="D346" s="5" t="s">
        <v>122</v>
      </c>
      <c r="E346" s="5" t="s">
        <v>123</v>
      </c>
      <c r="F346" s="13">
        <v>72070</v>
      </c>
      <c r="G346" s="12" t="s">
        <v>123</v>
      </c>
      <c r="H346" s="2">
        <v>279.39999999999998</v>
      </c>
      <c r="I346" s="2">
        <f t="shared" si="27"/>
        <v>94.995999999999981</v>
      </c>
      <c r="L346" s="2">
        <v>103.47</v>
      </c>
      <c r="M346" s="2">
        <v>103.47</v>
      </c>
      <c r="N346" s="2">
        <v>103.47</v>
      </c>
      <c r="O346" s="2">
        <v>167.64</v>
      </c>
      <c r="P346" s="2">
        <f t="shared" si="23"/>
        <v>195.57999999999998</v>
      </c>
      <c r="Q346" s="2"/>
      <c r="R346" s="12" t="s">
        <v>737</v>
      </c>
    </row>
    <row r="347" spans="1:18" x14ac:dyDescent="0.25">
      <c r="A347" s="12" t="str">
        <f t="shared" si="25"/>
        <v>7207272072</v>
      </c>
      <c r="B347" s="12" t="str">
        <f t="shared" si="24"/>
        <v>72072 - XR THORACIC SPINE 3 VIEW1</v>
      </c>
      <c r="C347" s="12">
        <f t="shared" si="26"/>
        <v>1</v>
      </c>
      <c r="D347" s="5" t="s">
        <v>124</v>
      </c>
      <c r="E347" s="5" t="s">
        <v>125</v>
      </c>
      <c r="F347" s="13">
        <v>72072</v>
      </c>
      <c r="G347" s="12" t="s">
        <v>125</v>
      </c>
      <c r="H347" s="2">
        <v>353.85</v>
      </c>
      <c r="I347" s="2">
        <f t="shared" si="27"/>
        <v>120.309</v>
      </c>
      <c r="L347" s="2">
        <v>103.47</v>
      </c>
      <c r="M347" s="2">
        <v>103.47</v>
      </c>
      <c r="N347" s="2">
        <v>103.47</v>
      </c>
      <c r="O347" s="2">
        <v>212.31</v>
      </c>
      <c r="P347" s="2">
        <f t="shared" si="23"/>
        <v>247.69499999999999</v>
      </c>
      <c r="Q347" s="2"/>
      <c r="R347" s="12" t="s">
        <v>737</v>
      </c>
    </row>
    <row r="348" spans="1:18" x14ac:dyDescent="0.25">
      <c r="A348" s="12" t="str">
        <f t="shared" si="25"/>
        <v>7208272082</v>
      </c>
      <c r="B348" s="12" t="str">
        <f t="shared" si="24"/>
        <v>72082 - XR SCOLIOSIS ALL SPINE 2-3 VW1</v>
      </c>
      <c r="C348" s="12">
        <f t="shared" si="26"/>
        <v>1</v>
      </c>
      <c r="D348" s="5" t="s">
        <v>126</v>
      </c>
      <c r="E348" s="5" t="s">
        <v>127</v>
      </c>
      <c r="F348" s="13">
        <v>72082</v>
      </c>
      <c r="G348" s="12" t="s">
        <v>127</v>
      </c>
      <c r="H348" s="2">
        <v>420</v>
      </c>
      <c r="I348" s="2">
        <f t="shared" si="27"/>
        <v>142.79999999999998</v>
      </c>
      <c r="L348" s="2">
        <v>103.47</v>
      </c>
      <c r="M348" s="2">
        <v>103.47</v>
      </c>
      <c r="N348" s="2">
        <v>103.47</v>
      </c>
      <c r="O348" s="2">
        <v>252</v>
      </c>
      <c r="P348" s="2">
        <f t="shared" si="23"/>
        <v>294</v>
      </c>
      <c r="Q348" s="2"/>
      <c r="R348" s="12" t="s">
        <v>737</v>
      </c>
    </row>
    <row r="349" spans="1:18" x14ac:dyDescent="0.25">
      <c r="A349" s="12" t="str">
        <f t="shared" si="25"/>
        <v>7210072100</v>
      </c>
      <c r="B349" s="12" t="str">
        <f t="shared" si="24"/>
        <v>72100 - XR LUMBAR SPINE 2-3 VIEW1</v>
      </c>
      <c r="C349" s="12">
        <f t="shared" si="26"/>
        <v>1</v>
      </c>
      <c r="D349" s="5" t="s">
        <v>128</v>
      </c>
      <c r="E349" s="5" t="s">
        <v>129</v>
      </c>
      <c r="F349" s="13">
        <v>72100</v>
      </c>
      <c r="G349" s="12" t="s">
        <v>129</v>
      </c>
      <c r="H349" s="2">
        <v>305.55</v>
      </c>
      <c r="I349" s="2">
        <f t="shared" si="27"/>
        <v>103.887</v>
      </c>
      <c r="L349" s="2">
        <v>103.47</v>
      </c>
      <c r="M349" s="2">
        <v>103.47</v>
      </c>
      <c r="N349" s="2">
        <v>103.47</v>
      </c>
      <c r="O349" s="2">
        <v>183.33</v>
      </c>
      <c r="P349" s="2">
        <f t="shared" si="23"/>
        <v>213.88499999999999</v>
      </c>
      <c r="Q349" s="2"/>
      <c r="R349" s="12" t="s">
        <v>737</v>
      </c>
    </row>
    <row r="350" spans="1:18" x14ac:dyDescent="0.25">
      <c r="A350" s="12" t="str">
        <f t="shared" si="25"/>
        <v>7211072110</v>
      </c>
      <c r="B350" s="12" t="str">
        <f t="shared" si="24"/>
        <v>72110 - X-Ray, lower back, minimum four views1</v>
      </c>
      <c r="C350" s="12">
        <f t="shared" si="26"/>
        <v>1</v>
      </c>
      <c r="D350" s="5" t="s">
        <v>130</v>
      </c>
      <c r="E350" s="5" t="s">
        <v>131</v>
      </c>
      <c r="F350" s="13">
        <v>72110</v>
      </c>
      <c r="G350" s="12" t="s">
        <v>649</v>
      </c>
      <c r="H350" s="2">
        <v>435.75</v>
      </c>
      <c r="I350" s="2">
        <f t="shared" si="27"/>
        <v>148.15499999999997</v>
      </c>
      <c r="L350" s="2">
        <v>103.47</v>
      </c>
      <c r="M350" s="2">
        <v>103.47</v>
      </c>
      <c r="N350" s="2">
        <v>103.47</v>
      </c>
      <c r="O350" s="2">
        <v>261.45</v>
      </c>
      <c r="P350" s="2">
        <f t="shared" si="23"/>
        <v>305.02499999999998</v>
      </c>
      <c r="Q350" s="2"/>
      <c r="R350" s="12" t="s">
        <v>737</v>
      </c>
    </row>
    <row r="351" spans="1:18" x14ac:dyDescent="0.25">
      <c r="A351" s="12" t="str">
        <f t="shared" si="25"/>
        <v>7211472114</v>
      </c>
      <c r="B351" s="12" t="str">
        <f t="shared" si="24"/>
        <v>72114 - XR L-SPINE &gt;=6V W/FLEX &amp; EXT1</v>
      </c>
      <c r="C351" s="12">
        <f t="shared" si="26"/>
        <v>1</v>
      </c>
      <c r="D351" s="5" t="s">
        <v>132</v>
      </c>
      <c r="E351" s="5" t="s">
        <v>133</v>
      </c>
      <c r="F351" s="13">
        <v>72114</v>
      </c>
      <c r="G351" s="12" t="s">
        <v>133</v>
      </c>
      <c r="H351" s="2">
        <v>565</v>
      </c>
      <c r="I351" s="2">
        <f t="shared" si="27"/>
        <v>192.1</v>
      </c>
      <c r="L351" s="2">
        <v>103.47</v>
      </c>
      <c r="M351" s="2">
        <v>103.47</v>
      </c>
      <c r="N351" s="2">
        <v>103.47</v>
      </c>
      <c r="O351" s="2">
        <v>339</v>
      </c>
      <c r="P351" s="2">
        <f t="shared" si="23"/>
        <v>395.5</v>
      </c>
      <c r="Q351" s="2"/>
      <c r="R351" s="12" t="s">
        <v>737</v>
      </c>
    </row>
    <row r="352" spans="1:18" x14ac:dyDescent="0.25">
      <c r="A352" s="12" t="str">
        <f t="shared" si="25"/>
        <v>7212072120</v>
      </c>
      <c r="B352" s="12" t="str">
        <f t="shared" si="24"/>
        <v>72120 - XR L-SPINE FLEX/EXT &amp;/OR OBLIQ1</v>
      </c>
      <c r="C352" s="12">
        <f t="shared" si="26"/>
        <v>1</v>
      </c>
      <c r="D352" s="5" t="s">
        <v>134</v>
      </c>
      <c r="E352" s="5" t="s">
        <v>135</v>
      </c>
      <c r="F352" s="13">
        <v>72120</v>
      </c>
      <c r="G352" s="12" t="s">
        <v>135</v>
      </c>
      <c r="H352" s="2">
        <v>401.1</v>
      </c>
      <c r="I352" s="2">
        <f t="shared" si="27"/>
        <v>136.374</v>
      </c>
      <c r="L352" s="2">
        <v>103.47</v>
      </c>
      <c r="M352" s="2">
        <v>103.47</v>
      </c>
      <c r="N352" s="2">
        <v>103.47</v>
      </c>
      <c r="O352" s="2">
        <v>240.66</v>
      </c>
      <c r="P352" s="2">
        <f t="shared" si="23"/>
        <v>280.77</v>
      </c>
      <c r="Q352" s="2"/>
      <c r="R352" s="12" t="s">
        <v>737</v>
      </c>
    </row>
    <row r="353" spans="1:18" x14ac:dyDescent="0.25">
      <c r="A353" s="12" t="str">
        <f t="shared" si="25"/>
        <v>7212872128</v>
      </c>
      <c r="B353" s="12" t="str">
        <f t="shared" si="24"/>
        <v>72128 - CT THORACIC SP. W O CONTRAST1</v>
      </c>
      <c r="C353" s="12">
        <f t="shared" si="26"/>
        <v>1</v>
      </c>
      <c r="D353" s="5" t="s">
        <v>136</v>
      </c>
      <c r="E353" s="5" t="s">
        <v>137</v>
      </c>
      <c r="F353" s="13">
        <v>72128</v>
      </c>
      <c r="G353" s="12" t="s">
        <v>137</v>
      </c>
      <c r="H353" s="2">
        <v>1735.8</v>
      </c>
      <c r="I353" s="2">
        <v>590.17199999999991</v>
      </c>
      <c r="L353" s="2">
        <v>103.47</v>
      </c>
      <c r="M353" s="2">
        <v>103.47</v>
      </c>
      <c r="N353" s="2">
        <v>103.47</v>
      </c>
      <c r="O353" s="2">
        <v>1795</v>
      </c>
      <c r="P353" s="2">
        <v>1215.06</v>
      </c>
      <c r="Q353" s="2"/>
      <c r="R353" s="12" t="s">
        <v>737</v>
      </c>
    </row>
    <row r="354" spans="1:18" x14ac:dyDescent="0.25">
      <c r="A354" s="12" t="str">
        <f t="shared" si="25"/>
        <v>7213172131</v>
      </c>
      <c r="B354" s="12" t="str">
        <f t="shared" si="24"/>
        <v>72131 - CT LUMBAR SP WO CONTRAST1</v>
      </c>
      <c r="C354" s="12">
        <f t="shared" si="26"/>
        <v>1</v>
      </c>
      <c r="D354" s="5" t="s">
        <v>138</v>
      </c>
      <c r="E354" s="5" t="s">
        <v>139</v>
      </c>
      <c r="F354" s="13">
        <v>72131</v>
      </c>
      <c r="G354" s="12" t="s">
        <v>139</v>
      </c>
      <c r="H354" s="2">
        <v>1810.6</v>
      </c>
      <c r="I354" s="2">
        <v>615.60399999999993</v>
      </c>
      <c r="L354" s="2">
        <v>103.47</v>
      </c>
      <c r="M354" s="2">
        <v>103.47</v>
      </c>
      <c r="N354" s="2">
        <v>103.47</v>
      </c>
      <c r="O354" s="2">
        <v>1795</v>
      </c>
      <c r="P354" s="2">
        <v>1267.4199999999998</v>
      </c>
      <c r="Q354" s="2"/>
      <c r="R354" s="12" t="s">
        <v>737</v>
      </c>
    </row>
    <row r="355" spans="1:18" x14ac:dyDescent="0.25">
      <c r="A355" s="12" t="str">
        <f t="shared" si="25"/>
        <v>7214172141</v>
      </c>
      <c r="B355" s="12" t="str">
        <f t="shared" si="24"/>
        <v>72141 - MR C-SPINE W O CONTRAST1</v>
      </c>
      <c r="C355" s="12">
        <f t="shared" si="26"/>
        <v>1</v>
      </c>
      <c r="D355" s="5" t="s">
        <v>140</v>
      </c>
      <c r="E355" s="5" t="s">
        <v>141</v>
      </c>
      <c r="F355" s="13">
        <v>72141</v>
      </c>
      <c r="G355" s="12" t="s">
        <v>141</v>
      </c>
      <c r="H355" s="2">
        <v>2596</v>
      </c>
      <c r="I355" s="2">
        <v>882.63999999999987</v>
      </c>
      <c r="L355" s="2">
        <v>215.12</v>
      </c>
      <c r="M355" s="2">
        <v>215.12</v>
      </c>
      <c r="N355" s="2">
        <v>215.12</v>
      </c>
      <c r="O355" s="2">
        <v>2394</v>
      </c>
      <c r="P355" s="2">
        <v>1817.1999999999998</v>
      </c>
      <c r="Q355" s="2"/>
      <c r="R355" s="12" t="s">
        <v>737</v>
      </c>
    </row>
    <row r="356" spans="1:18" x14ac:dyDescent="0.25">
      <c r="A356" s="12" t="str">
        <f t="shared" si="25"/>
        <v>7214672146</v>
      </c>
      <c r="B356" s="12" t="str">
        <f t="shared" si="24"/>
        <v>72146 - MR DORSAL SPINE W O CONTRAST1</v>
      </c>
      <c r="C356" s="12">
        <f t="shared" si="26"/>
        <v>1</v>
      </c>
      <c r="D356" s="5" t="s">
        <v>142</v>
      </c>
      <c r="E356" s="5" t="s">
        <v>143</v>
      </c>
      <c r="F356" s="13">
        <v>72146</v>
      </c>
      <c r="G356" s="12" t="s">
        <v>143</v>
      </c>
      <c r="H356" s="2">
        <v>2452.8000000000002</v>
      </c>
      <c r="I356" s="2">
        <v>833.952</v>
      </c>
      <c r="L356" s="2">
        <v>215.12</v>
      </c>
      <c r="M356" s="2">
        <v>215.12</v>
      </c>
      <c r="N356" s="2">
        <v>215.12</v>
      </c>
      <c r="O356" s="2">
        <v>2394</v>
      </c>
      <c r="P356" s="2">
        <v>1716.96</v>
      </c>
      <c r="Q356" s="2"/>
      <c r="R356" s="12" t="s">
        <v>737</v>
      </c>
    </row>
    <row r="357" spans="1:18" x14ac:dyDescent="0.25">
      <c r="A357" s="12" t="str">
        <f t="shared" si="25"/>
        <v>7214872148</v>
      </c>
      <c r="B357" s="12" t="str">
        <f t="shared" si="24"/>
        <v>72148 - MRI scan of lower spinal canal1</v>
      </c>
      <c r="C357" s="12">
        <f t="shared" si="26"/>
        <v>1</v>
      </c>
      <c r="D357" s="5" t="s">
        <v>144</v>
      </c>
      <c r="E357" s="5" t="s">
        <v>145</v>
      </c>
      <c r="F357" s="13">
        <v>72148</v>
      </c>
      <c r="G357" s="12" t="s">
        <v>650</v>
      </c>
      <c r="H357" s="2">
        <v>2447.5500000000002</v>
      </c>
      <c r="I357" s="2">
        <v>832.16700000000003</v>
      </c>
      <c r="L357" s="2">
        <v>215.12</v>
      </c>
      <c r="M357" s="2">
        <v>215.12</v>
      </c>
      <c r="N357" s="2">
        <v>215.12</v>
      </c>
      <c r="O357" s="2">
        <v>2394</v>
      </c>
      <c r="P357" s="2">
        <v>1713.2850000000001</v>
      </c>
      <c r="Q357" s="2"/>
      <c r="R357" s="12" t="s">
        <v>737</v>
      </c>
    </row>
    <row r="358" spans="1:18" x14ac:dyDescent="0.25">
      <c r="A358" s="12" t="str">
        <f t="shared" si="25"/>
        <v>7215672156</v>
      </c>
      <c r="B358" s="12" t="str">
        <f t="shared" si="24"/>
        <v>72156 - MR C-SPINE W/WO CONTRAST1</v>
      </c>
      <c r="C358" s="12">
        <f t="shared" si="26"/>
        <v>1</v>
      </c>
      <c r="D358" s="5" t="s">
        <v>146</v>
      </c>
      <c r="E358" s="5" t="s">
        <v>147</v>
      </c>
      <c r="F358" s="13">
        <v>72156</v>
      </c>
      <c r="G358" s="12" t="s">
        <v>147</v>
      </c>
      <c r="H358" s="2">
        <v>3990</v>
      </c>
      <c r="I358" s="2">
        <v>1356.6</v>
      </c>
      <c r="L358" s="2">
        <v>352.49</v>
      </c>
      <c r="M358" s="2">
        <v>352.49</v>
      </c>
      <c r="N358" s="2">
        <v>352.49</v>
      </c>
      <c r="O358" s="2">
        <v>2394</v>
      </c>
      <c r="P358" s="2">
        <v>2793</v>
      </c>
      <c r="Q358" s="2"/>
      <c r="R358" s="12" t="s">
        <v>737</v>
      </c>
    </row>
    <row r="359" spans="1:18" x14ac:dyDescent="0.25">
      <c r="A359" s="12" t="str">
        <f t="shared" si="25"/>
        <v>7215682565</v>
      </c>
      <c r="B359" s="12" t="str">
        <f t="shared" si="24"/>
        <v>72156 - MR C-SPINE W/WO CONTRAST2</v>
      </c>
      <c r="C359" s="12">
        <f t="shared" si="26"/>
        <v>2</v>
      </c>
      <c r="D359" s="5" t="s">
        <v>146</v>
      </c>
      <c r="E359" s="5" t="s">
        <v>147</v>
      </c>
      <c r="F359" s="13">
        <v>82565</v>
      </c>
      <c r="G359" s="12" t="s">
        <v>647</v>
      </c>
      <c r="H359" s="2">
        <v>51.98</v>
      </c>
      <c r="I359" s="2">
        <f t="shared" si="27"/>
        <v>17.673199999999998</v>
      </c>
      <c r="L359" s="2">
        <v>6.2590000000000012</v>
      </c>
      <c r="M359" s="2">
        <v>6.2590000000000012</v>
      </c>
      <c r="N359" s="2">
        <v>6.2590000000000012</v>
      </c>
      <c r="O359" s="2">
        <v>4.6100000000000003</v>
      </c>
      <c r="P359" s="2">
        <f t="shared" si="23"/>
        <v>36.385999999999996</v>
      </c>
      <c r="Q359" s="2"/>
      <c r="R359" s="12" t="s">
        <v>737</v>
      </c>
    </row>
    <row r="360" spans="1:18" x14ac:dyDescent="0.25">
      <c r="A360" s="12" t="str">
        <f t="shared" si="25"/>
        <v>7217072170</v>
      </c>
      <c r="B360" s="12" t="str">
        <f t="shared" si="24"/>
        <v>72170 - XR PELVIS 1 OR 2 VIEW1</v>
      </c>
      <c r="C360" s="12">
        <f t="shared" si="26"/>
        <v>1</v>
      </c>
      <c r="D360" s="5" t="s">
        <v>148</v>
      </c>
      <c r="E360" s="5" t="s">
        <v>149</v>
      </c>
      <c r="F360" s="13">
        <v>72170</v>
      </c>
      <c r="G360" s="12" t="s">
        <v>149</v>
      </c>
      <c r="H360" s="2">
        <v>294.8</v>
      </c>
      <c r="I360" s="2">
        <f t="shared" si="27"/>
        <v>100.232</v>
      </c>
      <c r="L360" s="2">
        <v>103.47</v>
      </c>
      <c r="M360" s="2">
        <v>103.47</v>
      </c>
      <c r="N360" s="2">
        <v>103.47</v>
      </c>
      <c r="O360" s="2">
        <v>176.88</v>
      </c>
      <c r="P360" s="2">
        <f t="shared" si="23"/>
        <v>206.35999999999999</v>
      </c>
      <c r="Q360" s="2"/>
      <c r="R360" s="12" t="s">
        <v>737</v>
      </c>
    </row>
    <row r="361" spans="1:18" x14ac:dyDescent="0.25">
      <c r="A361" s="12" t="str">
        <f t="shared" si="25"/>
        <v>7219272192</v>
      </c>
      <c r="B361" s="12" t="str">
        <f t="shared" si="24"/>
        <v>72192 - CT PELVIS WO CONTRAST1</v>
      </c>
      <c r="C361" s="12">
        <f t="shared" si="26"/>
        <v>1</v>
      </c>
      <c r="D361" s="5" t="s">
        <v>150</v>
      </c>
      <c r="E361" s="5" t="s">
        <v>151</v>
      </c>
      <c r="F361" s="13">
        <v>72192</v>
      </c>
      <c r="G361" s="12" t="s">
        <v>151</v>
      </c>
      <c r="H361" s="2">
        <v>1555</v>
      </c>
      <c r="I361" s="2">
        <f t="shared" si="27"/>
        <v>528.69999999999993</v>
      </c>
      <c r="L361" s="2">
        <v>103.47</v>
      </c>
      <c r="M361" s="2">
        <v>103.47</v>
      </c>
      <c r="N361" s="2">
        <v>103.47</v>
      </c>
      <c r="O361" s="2">
        <v>1795</v>
      </c>
      <c r="P361" s="2">
        <f t="shared" si="23"/>
        <v>1088.5</v>
      </c>
      <c r="Q361" s="2"/>
      <c r="R361" s="12" t="s">
        <v>737</v>
      </c>
    </row>
    <row r="362" spans="1:18" x14ac:dyDescent="0.25">
      <c r="A362" s="12" t="str">
        <f t="shared" si="25"/>
        <v>7219372193</v>
      </c>
      <c r="B362" s="12" t="str">
        <f t="shared" si="24"/>
        <v>72193 - CT scan, pelvis, with contrast1</v>
      </c>
      <c r="C362" s="12">
        <f t="shared" si="26"/>
        <v>1</v>
      </c>
      <c r="D362" s="5" t="s">
        <v>152</v>
      </c>
      <c r="E362" s="5" t="s">
        <v>153</v>
      </c>
      <c r="F362" s="13">
        <v>72193</v>
      </c>
      <c r="G362" s="12" t="s">
        <v>651</v>
      </c>
      <c r="H362" s="2">
        <v>2031</v>
      </c>
      <c r="I362" s="2">
        <f t="shared" si="27"/>
        <v>690.54</v>
      </c>
      <c r="L362" s="2">
        <v>168.21</v>
      </c>
      <c r="M362" s="2">
        <v>168.21</v>
      </c>
      <c r="N362" s="2">
        <v>168.21</v>
      </c>
      <c r="O362" s="2">
        <v>1795</v>
      </c>
      <c r="P362" s="2">
        <f t="shared" si="23"/>
        <v>1421.6999999999998</v>
      </c>
      <c r="Q362" s="2"/>
      <c r="R362" s="12" t="s">
        <v>737</v>
      </c>
    </row>
    <row r="363" spans="1:18" x14ac:dyDescent="0.25">
      <c r="A363" s="12" t="str">
        <f t="shared" si="25"/>
        <v>7219572195</v>
      </c>
      <c r="B363" s="12" t="str">
        <f t="shared" si="24"/>
        <v>72195 - MR PELVIS W/O CONTRAST1</v>
      </c>
      <c r="C363" s="12">
        <f t="shared" si="26"/>
        <v>1</v>
      </c>
      <c r="D363" s="5" t="s">
        <v>154</v>
      </c>
      <c r="E363" s="5" t="s">
        <v>155</v>
      </c>
      <c r="F363" s="13">
        <v>72195</v>
      </c>
      <c r="G363" s="12" t="s">
        <v>155</v>
      </c>
      <c r="H363" s="2">
        <v>2390.85</v>
      </c>
      <c r="I363" s="2">
        <v>812.8889999999999</v>
      </c>
      <c r="L363" s="2">
        <v>215.12</v>
      </c>
      <c r="M363" s="2">
        <v>215.12</v>
      </c>
      <c r="N363" s="2">
        <v>215.12</v>
      </c>
      <c r="O363" s="2">
        <v>2394</v>
      </c>
      <c r="P363" s="2">
        <v>1673.5949999999998</v>
      </c>
      <c r="Q363" s="2"/>
      <c r="R363" s="12" t="s">
        <v>737</v>
      </c>
    </row>
    <row r="364" spans="1:18" x14ac:dyDescent="0.25">
      <c r="A364" s="12" t="str">
        <f t="shared" si="25"/>
        <v>7219772197</v>
      </c>
      <c r="B364" s="12" t="str">
        <f t="shared" si="24"/>
        <v>72197 - MR PELVIS W/WO CONTRAST1</v>
      </c>
      <c r="C364" s="12">
        <f t="shared" si="26"/>
        <v>1</v>
      </c>
      <c r="D364" s="5" t="s">
        <v>156</v>
      </c>
      <c r="E364" s="5" t="s">
        <v>157</v>
      </c>
      <c r="F364" s="13">
        <v>72197</v>
      </c>
      <c r="G364" s="12" t="s">
        <v>157</v>
      </c>
      <c r="H364" s="2">
        <v>3876.6</v>
      </c>
      <c r="I364" s="2">
        <v>1318.0439999999999</v>
      </c>
      <c r="L364" s="2">
        <v>352.49</v>
      </c>
      <c r="M364" s="2">
        <v>352.49</v>
      </c>
      <c r="N364" s="2">
        <v>352.49</v>
      </c>
      <c r="O364" s="2">
        <v>2394</v>
      </c>
      <c r="P364" s="2">
        <v>2713.62</v>
      </c>
      <c r="Q364" s="2"/>
      <c r="R364" s="12" t="s">
        <v>737</v>
      </c>
    </row>
    <row r="365" spans="1:18" x14ac:dyDescent="0.25">
      <c r="A365" s="12" t="str">
        <f t="shared" si="25"/>
        <v>7220272202</v>
      </c>
      <c r="B365" s="12" t="str">
        <f t="shared" si="24"/>
        <v>72202 - XR SI SACRO ILIAC JOINT &gt;=3V1</v>
      </c>
      <c r="C365" s="12">
        <f t="shared" si="26"/>
        <v>1</v>
      </c>
      <c r="D365" s="5" t="s">
        <v>158</v>
      </c>
      <c r="E365" s="5" t="s">
        <v>159</v>
      </c>
      <c r="F365" s="13">
        <v>72202</v>
      </c>
      <c r="G365" s="12" t="s">
        <v>159</v>
      </c>
      <c r="H365" s="2">
        <v>283.5</v>
      </c>
      <c r="I365" s="2">
        <f t="shared" si="27"/>
        <v>96.389999999999986</v>
      </c>
      <c r="L365" s="2">
        <v>103.47</v>
      </c>
      <c r="M365" s="2">
        <v>103.47</v>
      </c>
      <c r="N365" s="2">
        <v>103.47</v>
      </c>
      <c r="O365" s="2">
        <v>170.1</v>
      </c>
      <c r="P365" s="2">
        <f t="shared" si="23"/>
        <v>198.45</v>
      </c>
      <c r="Q365" s="2"/>
      <c r="R365" s="12" t="s">
        <v>737</v>
      </c>
    </row>
    <row r="366" spans="1:18" x14ac:dyDescent="0.25">
      <c r="A366" s="12" t="str">
        <f t="shared" si="25"/>
        <v>7222072220</v>
      </c>
      <c r="B366" s="12" t="str">
        <f t="shared" si="24"/>
        <v>72220 - XR SACRUM/COCCYX &gt;=2V MIN1</v>
      </c>
      <c r="C366" s="12">
        <f t="shared" si="26"/>
        <v>1</v>
      </c>
      <c r="D366" s="5" t="s">
        <v>160</v>
      </c>
      <c r="E366" s="5" t="s">
        <v>161</v>
      </c>
      <c r="F366" s="13">
        <v>72220</v>
      </c>
      <c r="G366" s="12" t="s">
        <v>161</v>
      </c>
      <c r="H366" s="2">
        <v>302.39999999999998</v>
      </c>
      <c r="I366" s="2">
        <f t="shared" si="27"/>
        <v>102.81599999999999</v>
      </c>
      <c r="L366" s="2">
        <v>73.67</v>
      </c>
      <c r="M366" s="2">
        <v>73.67</v>
      </c>
      <c r="N366" s="2">
        <v>73.67</v>
      </c>
      <c r="O366" s="2">
        <v>181.43999999999997</v>
      </c>
      <c r="P366" s="2">
        <f t="shared" si="23"/>
        <v>211.67999999999998</v>
      </c>
      <c r="Q366" s="2"/>
      <c r="R366" s="12" t="s">
        <v>737</v>
      </c>
    </row>
    <row r="367" spans="1:18" x14ac:dyDescent="0.25">
      <c r="A367" s="12" t="str">
        <f t="shared" si="25"/>
        <v>7302073020</v>
      </c>
      <c r="B367" s="12" t="str">
        <f t="shared" si="24"/>
        <v>73020 - XR SHOULD 1 V1</v>
      </c>
      <c r="C367" s="12">
        <f t="shared" si="26"/>
        <v>1</v>
      </c>
      <c r="D367" s="5" t="s">
        <v>162</v>
      </c>
      <c r="E367" s="5" t="s">
        <v>163</v>
      </c>
      <c r="F367" s="13">
        <v>73020</v>
      </c>
      <c r="G367" s="12" t="s">
        <v>163</v>
      </c>
      <c r="H367" s="2">
        <v>140.05000000000001</v>
      </c>
      <c r="I367" s="2">
        <f t="shared" si="27"/>
        <v>47.616999999999997</v>
      </c>
      <c r="L367" s="2">
        <v>59.352800000000002</v>
      </c>
      <c r="M367" s="2">
        <v>59.352800000000002</v>
      </c>
      <c r="N367" s="2">
        <v>59.352800000000002</v>
      </c>
      <c r="O367" s="2">
        <v>84.03</v>
      </c>
      <c r="P367" s="2">
        <f t="shared" si="23"/>
        <v>98.034999999999997</v>
      </c>
      <c r="Q367" s="2"/>
      <c r="R367" s="12" t="s">
        <v>737</v>
      </c>
    </row>
    <row r="368" spans="1:18" x14ac:dyDescent="0.25">
      <c r="A368" s="12" t="str">
        <f t="shared" si="25"/>
        <v>7306073060</v>
      </c>
      <c r="B368" s="12" t="str">
        <f t="shared" si="24"/>
        <v>73060 - XR HUMERUS &gt;=2 VIEWS1</v>
      </c>
      <c r="C368" s="12">
        <f t="shared" si="26"/>
        <v>1</v>
      </c>
      <c r="D368" s="5" t="s">
        <v>164</v>
      </c>
      <c r="E368" s="5" t="s">
        <v>165</v>
      </c>
      <c r="F368" s="13">
        <v>73060</v>
      </c>
      <c r="G368" s="12" t="s">
        <v>165</v>
      </c>
      <c r="H368" s="2">
        <v>227.7</v>
      </c>
      <c r="I368" s="2">
        <f t="shared" si="27"/>
        <v>77.417999999999992</v>
      </c>
      <c r="L368" s="2">
        <v>73.67</v>
      </c>
      <c r="M368" s="2">
        <v>73.67</v>
      </c>
      <c r="N368" s="2">
        <v>73.67</v>
      </c>
      <c r="O368" s="2">
        <v>136.61999999999998</v>
      </c>
      <c r="P368" s="2">
        <f t="shared" si="23"/>
        <v>159.38999999999999</v>
      </c>
      <c r="Q368" s="2"/>
      <c r="R368" s="12" t="s">
        <v>737</v>
      </c>
    </row>
    <row r="369" spans="1:18" x14ac:dyDescent="0.25">
      <c r="A369" s="12" t="str">
        <f t="shared" si="25"/>
        <v>7307073070</v>
      </c>
      <c r="B369" s="12" t="str">
        <f t="shared" si="24"/>
        <v>73070 - XR ELBOW 1-2 V1</v>
      </c>
      <c r="C369" s="12">
        <f t="shared" si="26"/>
        <v>1</v>
      </c>
      <c r="D369" s="5" t="s">
        <v>166</v>
      </c>
      <c r="E369" s="5" t="s">
        <v>167</v>
      </c>
      <c r="F369" s="13">
        <v>73070</v>
      </c>
      <c r="G369" s="12" t="s">
        <v>167</v>
      </c>
      <c r="H369" s="2">
        <v>193.2</v>
      </c>
      <c r="I369" s="2">
        <f t="shared" si="27"/>
        <v>65.687999999999988</v>
      </c>
      <c r="L369" s="2">
        <v>73.67</v>
      </c>
      <c r="M369" s="2">
        <v>73.67</v>
      </c>
      <c r="N369" s="2">
        <v>73.67</v>
      </c>
      <c r="O369" s="2">
        <v>115.91999999999999</v>
      </c>
      <c r="P369" s="2">
        <f t="shared" si="23"/>
        <v>135.23999999999998</v>
      </c>
      <c r="Q369" s="2"/>
      <c r="R369" s="12" t="s">
        <v>737</v>
      </c>
    </row>
    <row r="370" spans="1:18" x14ac:dyDescent="0.25">
      <c r="A370" s="12" t="str">
        <f t="shared" si="25"/>
        <v>7308073080</v>
      </c>
      <c r="B370" s="12" t="str">
        <f t="shared" si="24"/>
        <v>73080 - XR ELBOW &gt;=3 VIEWS1</v>
      </c>
      <c r="C370" s="12">
        <f t="shared" si="26"/>
        <v>1</v>
      </c>
      <c r="D370" s="5" t="s">
        <v>168</v>
      </c>
      <c r="E370" s="5" t="s">
        <v>169</v>
      </c>
      <c r="F370" s="13">
        <v>73080</v>
      </c>
      <c r="G370" s="12" t="s">
        <v>169</v>
      </c>
      <c r="H370" s="2">
        <v>224.7</v>
      </c>
      <c r="I370" s="2">
        <f t="shared" si="27"/>
        <v>76.397999999999996</v>
      </c>
      <c r="L370" s="2">
        <v>73.67</v>
      </c>
      <c r="M370" s="2">
        <v>73.67</v>
      </c>
      <c r="N370" s="2">
        <v>73.67</v>
      </c>
      <c r="O370" s="2">
        <v>134.82</v>
      </c>
      <c r="P370" s="2">
        <f t="shared" si="23"/>
        <v>157.29</v>
      </c>
      <c r="Q370" s="2"/>
      <c r="R370" s="12" t="s">
        <v>737</v>
      </c>
    </row>
    <row r="371" spans="1:18" x14ac:dyDescent="0.25">
      <c r="A371" s="12" t="str">
        <f t="shared" si="25"/>
        <v>7309073090</v>
      </c>
      <c r="B371" s="12" t="str">
        <f t="shared" si="24"/>
        <v>73090 - XR FOREARM 2VIEWS1</v>
      </c>
      <c r="C371" s="12">
        <f t="shared" si="26"/>
        <v>1</v>
      </c>
      <c r="D371" s="5" t="s">
        <v>170</v>
      </c>
      <c r="E371" s="5" t="s">
        <v>171</v>
      </c>
      <c r="F371" s="13">
        <v>73090</v>
      </c>
      <c r="G371" s="12" t="s">
        <v>171</v>
      </c>
      <c r="H371" s="2">
        <v>193.2</v>
      </c>
      <c r="I371" s="2">
        <f t="shared" si="27"/>
        <v>65.687999999999988</v>
      </c>
      <c r="L371" s="2">
        <v>73.67</v>
      </c>
      <c r="M371" s="2">
        <v>73.67</v>
      </c>
      <c r="N371" s="2">
        <v>73.67</v>
      </c>
      <c r="O371" s="2">
        <v>115.91999999999999</v>
      </c>
      <c r="P371" s="2">
        <f t="shared" si="23"/>
        <v>135.23999999999998</v>
      </c>
      <c r="Q371" s="2"/>
      <c r="R371" s="12" t="s">
        <v>737</v>
      </c>
    </row>
    <row r="372" spans="1:18" x14ac:dyDescent="0.25">
      <c r="A372" s="12" t="str">
        <f t="shared" si="25"/>
        <v>7310073100</v>
      </c>
      <c r="B372" s="12" t="str">
        <f t="shared" si="24"/>
        <v>73100 - XR WRIST 2 V1</v>
      </c>
      <c r="C372" s="12">
        <f t="shared" si="26"/>
        <v>1</v>
      </c>
      <c r="D372" s="5" t="s">
        <v>172</v>
      </c>
      <c r="E372" s="5" t="s">
        <v>173</v>
      </c>
      <c r="F372" s="13">
        <v>73100</v>
      </c>
      <c r="G372" s="12" t="s">
        <v>173</v>
      </c>
      <c r="H372" s="2">
        <v>168</v>
      </c>
      <c r="I372" s="2">
        <f t="shared" si="27"/>
        <v>57.12</v>
      </c>
      <c r="L372" s="2">
        <v>73.67</v>
      </c>
      <c r="M372" s="2">
        <v>73.67</v>
      </c>
      <c r="N372" s="2">
        <v>73.67</v>
      </c>
      <c r="O372" s="2">
        <v>100.8</v>
      </c>
      <c r="P372" s="2">
        <f t="shared" si="23"/>
        <v>117.6</v>
      </c>
      <c r="Q372" s="2"/>
      <c r="R372" s="12" t="s">
        <v>737</v>
      </c>
    </row>
    <row r="373" spans="1:18" x14ac:dyDescent="0.25">
      <c r="A373" s="12" t="str">
        <f t="shared" si="25"/>
        <v>7312073120</v>
      </c>
      <c r="B373" s="12" t="str">
        <f t="shared" si="24"/>
        <v>73120 - XR HAND 2 V1</v>
      </c>
      <c r="C373" s="12">
        <f t="shared" si="26"/>
        <v>1</v>
      </c>
      <c r="D373" s="5" t="s">
        <v>174</v>
      </c>
      <c r="E373" s="5" t="s">
        <v>175</v>
      </c>
      <c r="F373" s="13">
        <v>73120</v>
      </c>
      <c r="G373" s="12" t="s">
        <v>175</v>
      </c>
      <c r="H373" s="2">
        <v>170.4</v>
      </c>
      <c r="I373" s="2">
        <f t="shared" si="27"/>
        <v>57.936</v>
      </c>
      <c r="L373" s="2">
        <v>103.47</v>
      </c>
      <c r="M373" s="2">
        <v>103.47</v>
      </c>
      <c r="N373" s="2">
        <v>103.47</v>
      </c>
      <c r="O373" s="2">
        <v>102.24</v>
      </c>
      <c r="P373" s="2">
        <f t="shared" si="23"/>
        <v>119.28</v>
      </c>
      <c r="Q373" s="2"/>
      <c r="R373" s="12" t="s">
        <v>737</v>
      </c>
    </row>
    <row r="374" spans="1:18" x14ac:dyDescent="0.25">
      <c r="A374" s="12" t="str">
        <f t="shared" si="25"/>
        <v>7313073130</v>
      </c>
      <c r="B374" s="12" t="str">
        <f t="shared" si="24"/>
        <v>73130 - XR HAND &gt;=3 VIEWS1</v>
      </c>
      <c r="C374" s="12">
        <f t="shared" si="26"/>
        <v>1</v>
      </c>
      <c r="D374" s="5" t="s">
        <v>176</v>
      </c>
      <c r="E374" s="5" t="s">
        <v>177</v>
      </c>
      <c r="F374" s="13">
        <v>73130</v>
      </c>
      <c r="G374" s="12" t="s">
        <v>177</v>
      </c>
      <c r="H374" s="2">
        <v>221.1</v>
      </c>
      <c r="I374" s="2">
        <f t="shared" si="27"/>
        <v>75.173999999999992</v>
      </c>
      <c r="L374" s="2">
        <v>73.67</v>
      </c>
      <c r="M374" s="2">
        <v>73.67</v>
      </c>
      <c r="N374" s="2">
        <v>73.67</v>
      </c>
      <c r="O374" s="2">
        <v>132.66</v>
      </c>
      <c r="P374" s="2">
        <f t="shared" si="23"/>
        <v>154.76999999999998</v>
      </c>
      <c r="Q374" s="2"/>
      <c r="R374" s="12" t="s">
        <v>737</v>
      </c>
    </row>
    <row r="375" spans="1:18" x14ac:dyDescent="0.25">
      <c r="A375" s="12" t="str">
        <f t="shared" si="25"/>
        <v>7314073140</v>
      </c>
      <c r="B375" s="12" t="str">
        <f t="shared" si="24"/>
        <v>73140 - XR FINGER &gt;=2 VIEWS1</v>
      </c>
      <c r="C375" s="12">
        <f t="shared" si="26"/>
        <v>1</v>
      </c>
      <c r="D375" s="5" t="s">
        <v>178</v>
      </c>
      <c r="E375" s="5" t="s">
        <v>179</v>
      </c>
      <c r="F375" s="13">
        <v>73140</v>
      </c>
      <c r="G375" s="12" t="s">
        <v>179</v>
      </c>
      <c r="H375" s="2">
        <v>153.30000000000001</v>
      </c>
      <c r="I375" s="2">
        <f t="shared" si="27"/>
        <v>52.122</v>
      </c>
      <c r="L375" s="2">
        <v>73.67</v>
      </c>
      <c r="M375" s="2">
        <v>73.67</v>
      </c>
      <c r="N375" s="2">
        <v>73.67</v>
      </c>
      <c r="O375" s="2">
        <v>91.98</v>
      </c>
      <c r="P375" s="2">
        <f t="shared" si="23"/>
        <v>107.31</v>
      </c>
      <c r="Q375" s="2"/>
      <c r="R375" s="12" t="s">
        <v>737</v>
      </c>
    </row>
    <row r="376" spans="1:18" x14ac:dyDescent="0.25">
      <c r="A376" s="12" t="str">
        <f t="shared" si="25"/>
        <v>7320073200</v>
      </c>
      <c r="B376" s="12" t="str">
        <f t="shared" si="24"/>
        <v>73200 - CT UPPER EXTREMITY WO CONTRAST1</v>
      </c>
      <c r="C376" s="12">
        <f t="shared" si="26"/>
        <v>1</v>
      </c>
      <c r="D376" s="5" t="s">
        <v>180</v>
      </c>
      <c r="E376" s="5" t="s">
        <v>181</v>
      </c>
      <c r="F376" s="13">
        <v>73200</v>
      </c>
      <c r="G376" s="12" t="s">
        <v>181</v>
      </c>
      <c r="H376" s="2">
        <v>1549.9</v>
      </c>
      <c r="I376" s="2">
        <v>526.96600000000001</v>
      </c>
      <c r="L376" s="2">
        <v>103.47</v>
      </c>
      <c r="M376" s="2">
        <v>103.47</v>
      </c>
      <c r="N376" s="2">
        <v>103.47</v>
      </c>
      <c r="O376" s="2">
        <v>1795</v>
      </c>
      <c r="P376" s="2">
        <v>1084.93</v>
      </c>
      <c r="Q376" s="2"/>
      <c r="R376" s="12" t="s">
        <v>737</v>
      </c>
    </row>
    <row r="377" spans="1:18" x14ac:dyDescent="0.25">
      <c r="A377" s="12" t="str">
        <f t="shared" si="25"/>
        <v>7321873218</v>
      </c>
      <c r="B377" s="12" t="str">
        <f t="shared" si="24"/>
        <v>73218 - MRI UPPER NON-JNT W/O CONT1</v>
      </c>
      <c r="C377" s="12">
        <f t="shared" si="26"/>
        <v>1</v>
      </c>
      <c r="D377" s="5" t="s">
        <v>182</v>
      </c>
      <c r="E377" s="5" t="s">
        <v>183</v>
      </c>
      <c r="F377" s="13">
        <v>73218</v>
      </c>
      <c r="G377" s="12" t="s">
        <v>183</v>
      </c>
      <c r="H377" s="2">
        <v>2258.5500000000002</v>
      </c>
      <c r="I377" s="2">
        <v>767.90700000000004</v>
      </c>
      <c r="L377" s="2">
        <v>215.12</v>
      </c>
      <c r="M377" s="2">
        <v>215.12</v>
      </c>
      <c r="N377" s="2">
        <v>215.12</v>
      </c>
      <c r="O377" s="2">
        <v>2394</v>
      </c>
      <c r="P377" s="2">
        <v>1580.9850000000001</v>
      </c>
      <c r="Q377" s="2"/>
      <c r="R377" s="12" t="s">
        <v>737</v>
      </c>
    </row>
    <row r="378" spans="1:18" x14ac:dyDescent="0.25">
      <c r="A378" s="12" t="str">
        <f t="shared" si="25"/>
        <v>7322173221</v>
      </c>
      <c r="B378" s="12" t="str">
        <f t="shared" si="24"/>
        <v>73221 - MRI UPPER EXT JT W/O CONTRAST1</v>
      </c>
      <c r="C378" s="12">
        <f t="shared" si="26"/>
        <v>1</v>
      </c>
      <c r="D378" s="5" t="s">
        <v>184</v>
      </c>
      <c r="E378" s="5" t="s">
        <v>185</v>
      </c>
      <c r="F378" s="13">
        <v>73221</v>
      </c>
      <c r="G378" s="12" t="s">
        <v>185</v>
      </c>
      <c r="H378" s="2">
        <v>2452.8000000000002</v>
      </c>
      <c r="I378" s="2">
        <v>833.952</v>
      </c>
      <c r="L378" s="2">
        <v>215.12</v>
      </c>
      <c r="M378" s="2">
        <v>215.12</v>
      </c>
      <c r="N378" s="2">
        <v>215.12</v>
      </c>
      <c r="O378" s="2">
        <v>2394</v>
      </c>
      <c r="P378" s="2">
        <v>1716.96</v>
      </c>
      <c r="Q378" s="2"/>
      <c r="R378" s="12" t="s">
        <v>737</v>
      </c>
    </row>
    <row r="379" spans="1:18" x14ac:dyDescent="0.25">
      <c r="A379" s="12" t="str">
        <f t="shared" si="25"/>
        <v>7322273222</v>
      </c>
      <c r="B379" s="12" t="str">
        <f t="shared" si="24"/>
        <v>73222 - MR ARTHROGRAM ELBOW W/CONTRAST1</v>
      </c>
      <c r="C379" s="12">
        <f t="shared" si="26"/>
        <v>1</v>
      </c>
      <c r="D379" s="5" t="s">
        <v>186</v>
      </c>
      <c r="E379" s="5" t="s">
        <v>187</v>
      </c>
      <c r="F379" s="13">
        <v>73222</v>
      </c>
      <c r="G379" s="12" t="s">
        <v>187</v>
      </c>
      <c r="H379" s="2">
        <v>2641.8</v>
      </c>
      <c r="I379" s="2">
        <v>898.21199999999999</v>
      </c>
      <c r="L379" s="2">
        <v>628.47</v>
      </c>
      <c r="M379" s="2">
        <v>628.47</v>
      </c>
      <c r="N379" s="2">
        <v>628.47</v>
      </c>
      <c r="O379" s="2">
        <v>2394</v>
      </c>
      <c r="P379" s="2">
        <v>1849.26</v>
      </c>
      <c r="Q379" s="2"/>
      <c r="R379" s="12" t="s">
        <v>737</v>
      </c>
    </row>
    <row r="380" spans="1:18" x14ac:dyDescent="0.25">
      <c r="A380" s="12" t="str">
        <f t="shared" si="25"/>
        <v>7322273040</v>
      </c>
      <c r="B380" s="12" t="str">
        <f t="shared" si="24"/>
        <v>73222 - MR ARTHROGRAM ELBOW W/CONTRAST2</v>
      </c>
      <c r="C380" s="12">
        <f t="shared" si="26"/>
        <v>2</v>
      </c>
      <c r="D380" s="5" t="s">
        <v>186</v>
      </c>
      <c r="E380" s="5" t="s">
        <v>187</v>
      </c>
      <c r="F380" s="13">
        <v>73040</v>
      </c>
      <c r="G380" s="12" t="s">
        <v>598</v>
      </c>
      <c r="H380" s="2">
        <v>918.75</v>
      </c>
      <c r="I380" s="2">
        <f t="shared" si="27"/>
        <v>312.37499999999994</v>
      </c>
      <c r="L380" s="2">
        <v>367.60880000000003</v>
      </c>
      <c r="M380" s="2">
        <v>367.60880000000003</v>
      </c>
      <c r="N380" s="2">
        <v>367.60880000000003</v>
      </c>
      <c r="O380" s="2">
        <v>551.25</v>
      </c>
      <c r="P380" s="2">
        <f t="shared" si="23"/>
        <v>643.125</v>
      </c>
      <c r="Q380" s="2"/>
      <c r="R380" s="12" t="s">
        <v>737</v>
      </c>
    </row>
    <row r="381" spans="1:18" x14ac:dyDescent="0.25">
      <c r="A381" s="12" t="str">
        <f t="shared" si="25"/>
        <v>7350173501</v>
      </c>
      <c r="B381" s="12" t="str">
        <f t="shared" si="24"/>
        <v>73501 - XR PELVIS W/HIP 1 VIEW1</v>
      </c>
      <c r="C381" s="12">
        <f t="shared" si="26"/>
        <v>1</v>
      </c>
      <c r="D381" s="5" t="s">
        <v>188</v>
      </c>
      <c r="E381" s="5" t="s">
        <v>189</v>
      </c>
      <c r="F381" s="13">
        <v>73501</v>
      </c>
      <c r="G381" s="12" t="s">
        <v>189</v>
      </c>
      <c r="H381" s="2">
        <v>315</v>
      </c>
      <c r="I381" s="2">
        <f t="shared" si="27"/>
        <v>107.1</v>
      </c>
      <c r="L381" s="2">
        <v>73.67</v>
      </c>
      <c r="M381" s="2">
        <v>73.67</v>
      </c>
      <c r="N381" s="2">
        <v>73.67</v>
      </c>
      <c r="O381" s="2">
        <v>189</v>
      </c>
      <c r="P381" s="2">
        <f t="shared" si="23"/>
        <v>220.5</v>
      </c>
      <c r="Q381" s="2"/>
      <c r="R381" s="12" t="s">
        <v>737</v>
      </c>
    </row>
    <row r="382" spans="1:18" x14ac:dyDescent="0.25">
      <c r="A382" s="12" t="str">
        <f t="shared" si="25"/>
        <v>7350273502</v>
      </c>
      <c r="B382" s="12" t="str">
        <f t="shared" si="24"/>
        <v>73502 - XR PELVIS W/HIP 2-3 VIEW1</v>
      </c>
      <c r="C382" s="12">
        <f t="shared" si="26"/>
        <v>1</v>
      </c>
      <c r="D382" s="5" t="s">
        <v>190</v>
      </c>
      <c r="E382" s="5" t="s">
        <v>191</v>
      </c>
      <c r="F382" s="13">
        <v>73502</v>
      </c>
      <c r="G382" s="12" t="s">
        <v>191</v>
      </c>
      <c r="H382" s="2">
        <v>346.5</v>
      </c>
      <c r="I382" s="2">
        <f t="shared" si="27"/>
        <v>117.80999999999999</v>
      </c>
      <c r="L382" s="2">
        <v>59.352800000000002</v>
      </c>
      <c r="M382" s="2">
        <v>59.352800000000002</v>
      </c>
      <c r="N382" s="2">
        <v>59.352800000000002</v>
      </c>
      <c r="O382" s="2">
        <v>207.9</v>
      </c>
      <c r="P382" s="2">
        <f t="shared" si="23"/>
        <v>242.54999999999998</v>
      </c>
      <c r="Q382" s="2"/>
      <c r="R382" s="12" t="s">
        <v>737</v>
      </c>
    </row>
    <row r="383" spans="1:18" x14ac:dyDescent="0.25">
      <c r="A383" s="12" t="str">
        <f t="shared" si="25"/>
        <v>7352173521</v>
      </c>
      <c r="B383" s="12" t="str">
        <f t="shared" si="24"/>
        <v>73521 - XR PELVIS &amp; BILAT HIPS 2 VIEWS1</v>
      </c>
      <c r="C383" s="12">
        <f t="shared" si="26"/>
        <v>1</v>
      </c>
      <c r="D383" s="5" t="s">
        <v>192</v>
      </c>
      <c r="E383" s="5" t="s">
        <v>193</v>
      </c>
      <c r="F383" s="13">
        <v>73521</v>
      </c>
      <c r="G383" s="12" t="s">
        <v>193</v>
      </c>
      <c r="H383" s="2">
        <v>397.95</v>
      </c>
      <c r="I383" s="2">
        <f t="shared" si="27"/>
        <v>135.303</v>
      </c>
      <c r="L383" s="2">
        <v>103.47</v>
      </c>
      <c r="M383" s="2">
        <v>103.47</v>
      </c>
      <c r="N383" s="2">
        <v>103.47</v>
      </c>
      <c r="O383" s="2">
        <v>238.76999999999998</v>
      </c>
      <c r="P383" s="2">
        <f t="shared" si="23"/>
        <v>278.565</v>
      </c>
      <c r="Q383" s="2"/>
      <c r="R383" s="12" t="s">
        <v>737</v>
      </c>
    </row>
    <row r="384" spans="1:18" x14ac:dyDescent="0.25">
      <c r="A384" s="12" t="str">
        <f t="shared" si="25"/>
        <v>7355273552</v>
      </c>
      <c r="B384" s="12" t="str">
        <f t="shared" si="24"/>
        <v>73552 - XR FEMUR &gt;= 2 VIEWS1</v>
      </c>
      <c r="C384" s="12">
        <f t="shared" si="26"/>
        <v>1</v>
      </c>
      <c r="D384" s="5" t="s">
        <v>195</v>
      </c>
      <c r="E384" s="5" t="s">
        <v>196</v>
      </c>
      <c r="F384" s="13">
        <v>73552</v>
      </c>
      <c r="G384" s="12" t="s">
        <v>196</v>
      </c>
      <c r="H384" s="2">
        <v>258.3</v>
      </c>
      <c r="I384" s="2">
        <f t="shared" si="27"/>
        <v>87.822000000000003</v>
      </c>
      <c r="L384" s="2">
        <v>73.67</v>
      </c>
      <c r="M384" s="2">
        <v>73.67</v>
      </c>
      <c r="N384" s="2">
        <v>73.67</v>
      </c>
      <c r="O384" s="2">
        <v>154.97999999999999</v>
      </c>
      <c r="P384" s="2">
        <f t="shared" si="23"/>
        <v>180.81</v>
      </c>
      <c r="Q384" s="2"/>
      <c r="R384" s="12" t="s">
        <v>737</v>
      </c>
    </row>
    <row r="385" spans="1:18" x14ac:dyDescent="0.25">
      <c r="A385" s="12" t="str">
        <f t="shared" si="25"/>
        <v>7356073560</v>
      </c>
      <c r="B385" s="12" t="str">
        <f t="shared" si="24"/>
        <v>73560 - XR KNEE 1-2 V1</v>
      </c>
      <c r="C385" s="12">
        <f t="shared" si="26"/>
        <v>1</v>
      </c>
      <c r="D385" s="5" t="s">
        <v>197</v>
      </c>
      <c r="E385" s="5" t="s">
        <v>198</v>
      </c>
      <c r="F385" s="13">
        <v>73560</v>
      </c>
      <c r="G385" s="12" t="s">
        <v>198</v>
      </c>
      <c r="H385" s="2">
        <v>217.35</v>
      </c>
      <c r="I385" s="2">
        <f t="shared" si="27"/>
        <v>73.898999999999987</v>
      </c>
      <c r="L385" s="2">
        <v>73.67</v>
      </c>
      <c r="M385" s="2">
        <v>73.67</v>
      </c>
      <c r="N385" s="2">
        <v>73.67</v>
      </c>
      <c r="O385" s="2">
        <v>130.41</v>
      </c>
      <c r="P385" s="2">
        <f t="shared" si="23"/>
        <v>152.14499999999998</v>
      </c>
      <c r="Q385" s="2"/>
      <c r="R385" s="12" t="s">
        <v>737</v>
      </c>
    </row>
    <row r="386" spans="1:18" x14ac:dyDescent="0.25">
      <c r="A386" s="12" t="str">
        <f t="shared" si="25"/>
        <v>7356273562</v>
      </c>
      <c r="B386" s="12" t="str">
        <f t="shared" si="24"/>
        <v>73562 - XR KNEE 3 VIEW W/SUN1</v>
      </c>
      <c r="C386" s="12">
        <f t="shared" si="26"/>
        <v>1</v>
      </c>
      <c r="D386" s="5" t="s">
        <v>199</v>
      </c>
      <c r="E386" s="5" t="s">
        <v>200</v>
      </c>
      <c r="F386" s="13">
        <v>73562</v>
      </c>
      <c r="G386" s="12" t="s">
        <v>200</v>
      </c>
      <c r="H386" s="2">
        <v>303.60000000000002</v>
      </c>
      <c r="I386" s="2">
        <f t="shared" si="27"/>
        <v>103.224</v>
      </c>
      <c r="L386" s="2">
        <v>73.67</v>
      </c>
      <c r="M386" s="2">
        <v>73.67</v>
      </c>
      <c r="N386" s="2">
        <v>73.67</v>
      </c>
      <c r="O386" s="2">
        <v>182.16</v>
      </c>
      <c r="P386" s="2">
        <f t="shared" ref="P386:P446" si="28">H386*0.7</f>
        <v>212.52</v>
      </c>
      <c r="Q386" s="2"/>
      <c r="R386" s="12" t="s">
        <v>737</v>
      </c>
    </row>
    <row r="387" spans="1:18" x14ac:dyDescent="0.25">
      <c r="A387" s="12" t="str">
        <f t="shared" si="25"/>
        <v>7356473564</v>
      </c>
      <c r="B387" s="12" t="str">
        <f t="shared" ref="B387:B450" si="29">D387&amp;" - "&amp;E387&amp;C387</f>
        <v>73564 - XR KNEE &gt;=4 VIEWS1</v>
      </c>
      <c r="C387" s="12">
        <f t="shared" si="26"/>
        <v>1</v>
      </c>
      <c r="D387" s="5" t="s">
        <v>201</v>
      </c>
      <c r="E387" s="5" t="s">
        <v>202</v>
      </c>
      <c r="F387" s="13">
        <v>73564</v>
      </c>
      <c r="G387" s="12" t="s">
        <v>202</v>
      </c>
      <c r="H387" s="2">
        <v>256.2</v>
      </c>
      <c r="I387" s="2">
        <f t="shared" si="27"/>
        <v>87.10799999999999</v>
      </c>
      <c r="L387" s="2">
        <v>103.47</v>
      </c>
      <c r="M387" s="2">
        <v>103.47</v>
      </c>
      <c r="N387" s="2">
        <v>103.47</v>
      </c>
      <c r="O387" s="2">
        <v>153.72</v>
      </c>
      <c r="P387" s="2">
        <f t="shared" si="28"/>
        <v>179.33999999999997</v>
      </c>
      <c r="Q387" s="2"/>
      <c r="R387" s="12" t="s">
        <v>737</v>
      </c>
    </row>
    <row r="388" spans="1:18" x14ac:dyDescent="0.25">
      <c r="A388" s="12" t="str">
        <f t="shared" ref="A388:A451" si="30">D388&amp;F388</f>
        <v>7356573565</v>
      </c>
      <c r="B388" s="12" t="str">
        <f t="shared" si="29"/>
        <v>73565 - XR BOTH KNEES STANDING AP1</v>
      </c>
      <c r="C388" s="12">
        <f t="shared" ref="C388:C451" si="31">IF(D388=D387,1+C387,1)</f>
        <v>1</v>
      </c>
      <c r="D388" s="5" t="s">
        <v>203</v>
      </c>
      <c r="E388" s="5" t="s">
        <v>204</v>
      </c>
      <c r="F388" s="13">
        <v>73565</v>
      </c>
      <c r="G388" s="12" t="s">
        <v>204</v>
      </c>
      <c r="H388" s="2">
        <v>160.65</v>
      </c>
      <c r="I388" s="2">
        <f t="shared" ref="I388:I446" si="32">H388*(1-0.66)</f>
        <v>54.620999999999995</v>
      </c>
      <c r="L388" s="2">
        <v>73.67</v>
      </c>
      <c r="M388" s="2">
        <v>73.67</v>
      </c>
      <c r="N388" s="2">
        <v>73.67</v>
      </c>
      <c r="O388" s="2">
        <v>96.39</v>
      </c>
      <c r="P388" s="2">
        <f t="shared" si="28"/>
        <v>112.455</v>
      </c>
      <c r="Q388" s="2"/>
      <c r="R388" s="12" t="s">
        <v>737</v>
      </c>
    </row>
    <row r="389" spans="1:18" x14ac:dyDescent="0.25">
      <c r="A389" s="12" t="str">
        <f t="shared" si="30"/>
        <v>7359073590</v>
      </c>
      <c r="B389" s="12" t="str">
        <f t="shared" si="29"/>
        <v>73590 - XR TIB-FIB 2 V1</v>
      </c>
      <c r="C389" s="12">
        <f t="shared" si="31"/>
        <v>1</v>
      </c>
      <c r="D389" s="5" t="s">
        <v>205</v>
      </c>
      <c r="E389" s="5" t="s">
        <v>206</v>
      </c>
      <c r="F389" s="13">
        <v>73590</v>
      </c>
      <c r="G389" s="12" t="s">
        <v>206</v>
      </c>
      <c r="H389" s="2">
        <v>254.1</v>
      </c>
      <c r="I389" s="2">
        <f t="shared" si="32"/>
        <v>86.393999999999991</v>
      </c>
      <c r="L389" s="2">
        <v>73.67</v>
      </c>
      <c r="M389" s="2">
        <v>73.67</v>
      </c>
      <c r="N389" s="2">
        <v>73.67</v>
      </c>
      <c r="O389" s="2">
        <v>152.45999999999998</v>
      </c>
      <c r="P389" s="2">
        <f t="shared" si="28"/>
        <v>177.86999999999998</v>
      </c>
      <c r="Q389" s="2"/>
      <c r="R389" s="12" t="s">
        <v>737</v>
      </c>
    </row>
    <row r="390" spans="1:18" x14ac:dyDescent="0.25">
      <c r="A390" s="12" t="str">
        <f t="shared" si="30"/>
        <v>7360073600</v>
      </c>
      <c r="B390" s="12" t="str">
        <f t="shared" si="29"/>
        <v>73600 - XR ANKLE 2 V1</v>
      </c>
      <c r="C390" s="12">
        <f t="shared" si="31"/>
        <v>1</v>
      </c>
      <c r="D390" s="5" t="s">
        <v>207</v>
      </c>
      <c r="E390" s="5" t="s">
        <v>208</v>
      </c>
      <c r="F390" s="13">
        <v>73600</v>
      </c>
      <c r="G390" s="12" t="s">
        <v>208</v>
      </c>
      <c r="H390" s="2">
        <v>194.25</v>
      </c>
      <c r="I390" s="2">
        <f t="shared" si="32"/>
        <v>66.044999999999987</v>
      </c>
      <c r="L390" s="2">
        <v>73.67</v>
      </c>
      <c r="M390" s="2">
        <v>73.67</v>
      </c>
      <c r="N390" s="2">
        <v>73.67</v>
      </c>
      <c r="O390" s="2">
        <v>116.55</v>
      </c>
      <c r="P390" s="2">
        <f t="shared" si="28"/>
        <v>135.97499999999999</v>
      </c>
      <c r="Q390" s="2"/>
      <c r="R390" s="12" t="s">
        <v>737</v>
      </c>
    </row>
    <row r="391" spans="1:18" x14ac:dyDescent="0.25">
      <c r="A391" s="12" t="str">
        <f t="shared" si="30"/>
        <v>7361073610</v>
      </c>
      <c r="B391" s="12" t="str">
        <f t="shared" si="29"/>
        <v>73610 - XR ANKLE &gt;=3 VIEWS1</v>
      </c>
      <c r="C391" s="12">
        <f t="shared" si="31"/>
        <v>1</v>
      </c>
      <c r="D391" s="5" t="s">
        <v>209</v>
      </c>
      <c r="E391" s="5" t="s">
        <v>210</v>
      </c>
      <c r="F391" s="13">
        <v>73610</v>
      </c>
      <c r="G391" s="12" t="s">
        <v>210</v>
      </c>
      <c r="H391" s="2">
        <v>273.89999999999998</v>
      </c>
      <c r="I391" s="2">
        <f t="shared" si="32"/>
        <v>93.125999999999991</v>
      </c>
      <c r="L391" s="2">
        <v>73.67</v>
      </c>
      <c r="M391" s="2">
        <v>73.67</v>
      </c>
      <c r="N391" s="2">
        <v>73.67</v>
      </c>
      <c r="O391" s="2">
        <v>164.33999999999997</v>
      </c>
      <c r="P391" s="2">
        <f t="shared" si="28"/>
        <v>191.72999999999996</v>
      </c>
      <c r="Q391" s="2"/>
      <c r="R391" s="12" t="s">
        <v>737</v>
      </c>
    </row>
    <row r="392" spans="1:18" x14ac:dyDescent="0.25">
      <c r="A392" s="12" t="str">
        <f t="shared" si="30"/>
        <v>7362073620</v>
      </c>
      <c r="B392" s="12" t="str">
        <f t="shared" si="29"/>
        <v>73620 - XR FOOT 2 V1</v>
      </c>
      <c r="C392" s="12">
        <f t="shared" si="31"/>
        <v>1</v>
      </c>
      <c r="D392" s="5" t="s">
        <v>211</v>
      </c>
      <c r="E392" s="5" t="s">
        <v>212</v>
      </c>
      <c r="F392" s="13">
        <v>73620</v>
      </c>
      <c r="G392" s="12" t="s">
        <v>212</v>
      </c>
      <c r="H392" s="2">
        <v>256.2</v>
      </c>
      <c r="I392" s="2">
        <f t="shared" si="32"/>
        <v>87.10799999999999</v>
      </c>
      <c r="L392" s="2">
        <v>73.67</v>
      </c>
      <c r="M392" s="2">
        <v>73.67</v>
      </c>
      <c r="N392" s="2">
        <v>73.67</v>
      </c>
      <c r="O392" s="2">
        <v>153.72</v>
      </c>
      <c r="P392" s="2">
        <f t="shared" si="28"/>
        <v>179.33999999999997</v>
      </c>
      <c r="Q392" s="2"/>
      <c r="R392" s="12" t="s">
        <v>737</v>
      </c>
    </row>
    <row r="393" spans="1:18" x14ac:dyDescent="0.25">
      <c r="A393" s="12" t="str">
        <f t="shared" si="30"/>
        <v>7363073630</v>
      </c>
      <c r="B393" s="12" t="str">
        <f t="shared" si="29"/>
        <v>73630 - XR FOOT &gt;=3 VIEWS1</v>
      </c>
      <c r="C393" s="12">
        <f t="shared" si="31"/>
        <v>1</v>
      </c>
      <c r="D393" s="5" t="s">
        <v>213</v>
      </c>
      <c r="E393" s="5" t="s">
        <v>214</v>
      </c>
      <c r="F393" s="13">
        <v>73630</v>
      </c>
      <c r="G393" s="12" t="s">
        <v>214</v>
      </c>
      <c r="H393" s="2">
        <v>284.89999999999998</v>
      </c>
      <c r="I393" s="2">
        <f t="shared" si="32"/>
        <v>96.865999999999985</v>
      </c>
      <c r="L393" s="2">
        <v>73.67</v>
      </c>
      <c r="M393" s="2">
        <v>73.67</v>
      </c>
      <c r="N393" s="2">
        <v>73.67</v>
      </c>
      <c r="O393" s="2">
        <v>170.93999999999997</v>
      </c>
      <c r="P393" s="2">
        <f t="shared" si="28"/>
        <v>199.42999999999998</v>
      </c>
      <c r="Q393" s="2"/>
      <c r="R393" s="12" t="s">
        <v>737</v>
      </c>
    </row>
    <row r="394" spans="1:18" x14ac:dyDescent="0.25">
      <c r="A394" s="12" t="str">
        <f t="shared" si="30"/>
        <v>7365073650</v>
      </c>
      <c r="B394" s="12" t="str">
        <f t="shared" si="29"/>
        <v>73650 - XR CALCANEUS/OSCALSIS MIN 2V1</v>
      </c>
      <c r="C394" s="12">
        <f t="shared" si="31"/>
        <v>1</v>
      </c>
      <c r="D394" s="5" t="s">
        <v>215</v>
      </c>
      <c r="E394" s="5" t="s">
        <v>216</v>
      </c>
      <c r="F394" s="13">
        <v>73650</v>
      </c>
      <c r="G394" s="12" t="s">
        <v>216</v>
      </c>
      <c r="H394" s="2">
        <v>168</v>
      </c>
      <c r="I394" s="2">
        <f t="shared" si="32"/>
        <v>57.12</v>
      </c>
      <c r="L394" s="2">
        <v>73.67</v>
      </c>
      <c r="M394" s="2">
        <v>73.67</v>
      </c>
      <c r="N394" s="2">
        <v>73.67</v>
      </c>
      <c r="O394" s="2">
        <v>100.8</v>
      </c>
      <c r="P394" s="2">
        <f t="shared" si="28"/>
        <v>117.6</v>
      </c>
      <c r="Q394" s="2"/>
      <c r="R394" s="12" t="s">
        <v>737</v>
      </c>
    </row>
    <row r="395" spans="1:18" x14ac:dyDescent="0.25">
      <c r="A395" s="12" t="str">
        <f t="shared" si="30"/>
        <v>7366073660</v>
      </c>
      <c r="B395" s="12" t="str">
        <f t="shared" si="29"/>
        <v>73660 - XR TOES &gt;=2 VIEWS1</v>
      </c>
      <c r="C395" s="12">
        <f t="shared" si="31"/>
        <v>1</v>
      </c>
      <c r="D395" s="5" t="s">
        <v>217</v>
      </c>
      <c r="E395" s="5" t="s">
        <v>218</v>
      </c>
      <c r="F395" s="13">
        <v>73660</v>
      </c>
      <c r="G395" s="12" t="s">
        <v>218</v>
      </c>
      <c r="H395" s="2">
        <v>140.05000000000001</v>
      </c>
      <c r="I395" s="2">
        <f t="shared" si="32"/>
        <v>47.616999999999997</v>
      </c>
      <c r="L395" s="2">
        <v>73.67</v>
      </c>
      <c r="M395" s="2">
        <v>73.67</v>
      </c>
      <c r="N395" s="2">
        <v>73.67</v>
      </c>
      <c r="O395" s="2">
        <v>84.03</v>
      </c>
      <c r="P395" s="2">
        <f t="shared" si="28"/>
        <v>98.034999999999997</v>
      </c>
      <c r="Q395" s="2"/>
      <c r="R395" s="12" t="s">
        <v>737</v>
      </c>
    </row>
    <row r="396" spans="1:18" x14ac:dyDescent="0.25">
      <c r="A396" s="12" t="str">
        <f t="shared" si="30"/>
        <v>7370073700</v>
      </c>
      <c r="B396" s="12" t="str">
        <f t="shared" si="29"/>
        <v>73700 - CT LOWER EXT. W O CONTRAST1</v>
      </c>
      <c r="C396" s="12">
        <f t="shared" si="31"/>
        <v>1</v>
      </c>
      <c r="D396" s="5" t="s">
        <v>219</v>
      </c>
      <c r="E396" s="5" t="s">
        <v>220</v>
      </c>
      <c r="F396" s="13">
        <v>73700</v>
      </c>
      <c r="G396" s="12" t="s">
        <v>220</v>
      </c>
      <c r="H396" s="2">
        <v>1390</v>
      </c>
      <c r="I396" s="2">
        <f t="shared" si="32"/>
        <v>472.59999999999997</v>
      </c>
      <c r="L396" s="2">
        <v>103.47</v>
      </c>
      <c r="M396" s="2">
        <v>103.47</v>
      </c>
      <c r="N396" s="2">
        <v>103.47</v>
      </c>
      <c r="O396" s="2">
        <v>1795</v>
      </c>
      <c r="P396" s="2">
        <f t="shared" si="28"/>
        <v>972.99999999999989</v>
      </c>
      <c r="Q396" s="2"/>
      <c r="R396" s="12" t="s">
        <v>737</v>
      </c>
    </row>
    <row r="397" spans="1:18" x14ac:dyDescent="0.25">
      <c r="A397" s="12" t="str">
        <f t="shared" si="30"/>
        <v>7371873718</v>
      </c>
      <c r="B397" s="12" t="str">
        <f t="shared" si="29"/>
        <v>73718 - MR LOWER EXTREMITY W/O CONTRAS1</v>
      </c>
      <c r="C397" s="12">
        <f t="shared" si="31"/>
        <v>1</v>
      </c>
      <c r="D397" s="5" t="s">
        <v>221</v>
      </c>
      <c r="E397" s="5" t="s">
        <v>222</v>
      </c>
      <c r="F397" s="13">
        <v>73718</v>
      </c>
      <c r="G397" s="12" t="s">
        <v>222</v>
      </c>
      <c r="H397" s="2">
        <v>2370.9</v>
      </c>
      <c r="I397" s="2">
        <v>806.10599999999999</v>
      </c>
      <c r="L397" s="2">
        <v>215.12</v>
      </c>
      <c r="M397" s="2">
        <v>215.12</v>
      </c>
      <c r="N397" s="2">
        <v>215.12</v>
      </c>
      <c r="O397" s="2">
        <v>2394</v>
      </c>
      <c r="P397" s="2">
        <v>1659.6299999999999</v>
      </c>
      <c r="Q397" s="2"/>
      <c r="R397" s="12" t="s">
        <v>737</v>
      </c>
    </row>
    <row r="398" spans="1:18" x14ac:dyDescent="0.25">
      <c r="A398" s="12" t="str">
        <f t="shared" si="30"/>
        <v>7372073720</v>
      </c>
      <c r="B398" s="12" t="str">
        <f t="shared" si="29"/>
        <v>73720 - MR LOWER EXTERMITYW/WO CONTRAS1</v>
      </c>
      <c r="C398" s="12">
        <f t="shared" si="31"/>
        <v>1</v>
      </c>
      <c r="D398" s="5" t="s">
        <v>223</v>
      </c>
      <c r="E398" s="5" t="s">
        <v>224</v>
      </c>
      <c r="F398" s="13">
        <v>73720</v>
      </c>
      <c r="G398" s="12" t="s">
        <v>224</v>
      </c>
      <c r="H398" s="2">
        <v>3251.85</v>
      </c>
      <c r="I398" s="2">
        <v>1105.6289999999999</v>
      </c>
      <c r="L398" s="2">
        <v>352.49</v>
      </c>
      <c r="M398" s="2">
        <v>352.49</v>
      </c>
      <c r="N398" s="2">
        <v>352.49</v>
      </c>
      <c r="O398" s="2">
        <v>2394</v>
      </c>
      <c r="P398" s="2">
        <v>2276.2949999999996</v>
      </c>
      <c r="Q398" s="2"/>
      <c r="R398" s="12" t="s">
        <v>737</v>
      </c>
    </row>
    <row r="399" spans="1:18" x14ac:dyDescent="0.25">
      <c r="A399" s="12" t="str">
        <f t="shared" si="30"/>
        <v>7372173721</v>
      </c>
      <c r="B399" s="12" t="str">
        <f t="shared" si="29"/>
        <v>73721 - MRI scan of leg joint1</v>
      </c>
      <c r="C399" s="12">
        <f t="shared" si="31"/>
        <v>1</v>
      </c>
      <c r="D399" s="5" t="s">
        <v>225</v>
      </c>
      <c r="E399" s="5" t="s">
        <v>226</v>
      </c>
      <c r="F399" s="13">
        <v>73721</v>
      </c>
      <c r="G399" s="12" t="s">
        <v>652</v>
      </c>
      <c r="H399" s="2">
        <v>3648.75</v>
      </c>
      <c r="I399" s="2">
        <v>1240.5749999999998</v>
      </c>
      <c r="L399" s="2">
        <v>215.12</v>
      </c>
      <c r="M399" s="2">
        <v>215.12</v>
      </c>
      <c r="N399" s="2">
        <v>215.12</v>
      </c>
      <c r="O399" s="2">
        <v>2394</v>
      </c>
      <c r="P399" s="2">
        <v>2554.125</v>
      </c>
      <c r="Q399" s="2"/>
      <c r="R399" s="12" t="s">
        <v>737</v>
      </c>
    </row>
    <row r="400" spans="1:18" x14ac:dyDescent="0.25">
      <c r="A400" s="12" t="str">
        <f t="shared" si="30"/>
        <v>7401874018</v>
      </c>
      <c r="B400" s="12" t="str">
        <f t="shared" si="29"/>
        <v>74018 - XR KUB 1VIEW ABD1</v>
      </c>
      <c r="C400" s="12">
        <f t="shared" si="31"/>
        <v>1</v>
      </c>
      <c r="D400" s="5" t="s">
        <v>228</v>
      </c>
      <c r="E400" s="5" t="s">
        <v>229</v>
      </c>
      <c r="F400" s="13">
        <v>74018</v>
      </c>
      <c r="G400" s="12" t="s">
        <v>229</v>
      </c>
      <c r="H400" s="2">
        <v>222.6</v>
      </c>
      <c r="I400" s="2">
        <f t="shared" si="32"/>
        <v>75.683999999999997</v>
      </c>
      <c r="L400" s="2">
        <v>73.67</v>
      </c>
      <c r="M400" s="2">
        <v>73.67</v>
      </c>
      <c r="N400" s="2">
        <v>73.67</v>
      </c>
      <c r="O400" s="2">
        <v>133.56</v>
      </c>
      <c r="P400" s="2">
        <f t="shared" si="28"/>
        <v>155.82</v>
      </c>
      <c r="Q400" s="2"/>
      <c r="R400" s="12" t="s">
        <v>737</v>
      </c>
    </row>
    <row r="401" spans="1:18" x14ac:dyDescent="0.25">
      <c r="A401" s="12" t="str">
        <f t="shared" si="30"/>
        <v>7401974019</v>
      </c>
      <c r="B401" s="12" t="str">
        <f t="shared" si="29"/>
        <v>74019 - XR ABDOMEN 2V GASTRIC PACEMAK1</v>
      </c>
      <c r="C401" s="12">
        <f t="shared" si="31"/>
        <v>1</v>
      </c>
      <c r="D401" s="5" t="s">
        <v>230</v>
      </c>
      <c r="E401" s="5" t="s">
        <v>231</v>
      </c>
      <c r="F401" s="13">
        <v>74019</v>
      </c>
      <c r="G401" s="12" t="s">
        <v>231</v>
      </c>
      <c r="H401" s="2">
        <v>310.8</v>
      </c>
      <c r="I401" s="2">
        <f t="shared" si="32"/>
        <v>105.672</v>
      </c>
      <c r="L401" s="2">
        <v>103.47</v>
      </c>
      <c r="M401" s="2">
        <v>103.47</v>
      </c>
      <c r="N401" s="2">
        <v>103.47</v>
      </c>
      <c r="O401" s="2">
        <v>186.48</v>
      </c>
      <c r="P401" s="2">
        <f t="shared" si="28"/>
        <v>217.56</v>
      </c>
      <c r="Q401" s="2"/>
      <c r="R401" s="12" t="s">
        <v>737</v>
      </c>
    </row>
    <row r="402" spans="1:18" x14ac:dyDescent="0.25">
      <c r="A402" s="12" t="str">
        <f t="shared" si="30"/>
        <v>7402274022</v>
      </c>
      <c r="B402" s="12" t="str">
        <f t="shared" si="29"/>
        <v>74022 - XR ACUTE ABDOMEN SERIES1</v>
      </c>
      <c r="C402" s="12">
        <f t="shared" si="31"/>
        <v>1</v>
      </c>
      <c r="D402" s="5" t="s">
        <v>232</v>
      </c>
      <c r="E402" s="5" t="s">
        <v>233</v>
      </c>
      <c r="F402" s="13">
        <v>74022</v>
      </c>
      <c r="G402" s="12" t="s">
        <v>233</v>
      </c>
      <c r="H402" s="2">
        <v>404.8</v>
      </c>
      <c r="I402" s="2">
        <f t="shared" si="32"/>
        <v>137.63200000000001</v>
      </c>
      <c r="L402" s="2">
        <v>103.47</v>
      </c>
      <c r="M402" s="2">
        <v>103.47</v>
      </c>
      <c r="N402" s="2">
        <v>103.47</v>
      </c>
      <c r="O402" s="2">
        <v>242.88</v>
      </c>
      <c r="P402" s="2">
        <f t="shared" si="28"/>
        <v>283.36</v>
      </c>
      <c r="Q402" s="2"/>
      <c r="R402" s="12" t="s">
        <v>737</v>
      </c>
    </row>
    <row r="403" spans="1:18" x14ac:dyDescent="0.25">
      <c r="A403" s="12" t="str">
        <f t="shared" si="30"/>
        <v>7415074150</v>
      </c>
      <c r="B403" s="12" t="str">
        <f t="shared" si="29"/>
        <v>74150 - CT ABD AORTA W/O CONTRAST1</v>
      </c>
      <c r="C403" s="12">
        <f t="shared" si="31"/>
        <v>1</v>
      </c>
      <c r="D403" s="5" t="s">
        <v>234</v>
      </c>
      <c r="E403" s="5" t="s">
        <v>235</v>
      </c>
      <c r="F403" s="13">
        <v>74150</v>
      </c>
      <c r="G403" s="12" t="s">
        <v>235</v>
      </c>
      <c r="H403" s="2">
        <v>2279</v>
      </c>
      <c r="I403" s="2">
        <f t="shared" si="32"/>
        <v>774.8599999999999</v>
      </c>
      <c r="L403" s="2">
        <v>103.47</v>
      </c>
      <c r="M403" s="2">
        <v>103.47</v>
      </c>
      <c r="N403" s="2">
        <v>103.47</v>
      </c>
      <c r="O403" s="2">
        <v>1795</v>
      </c>
      <c r="P403" s="2">
        <f t="shared" si="28"/>
        <v>1595.3</v>
      </c>
      <c r="Q403" s="2"/>
      <c r="R403" s="12" t="s">
        <v>737</v>
      </c>
    </row>
    <row r="404" spans="1:18" x14ac:dyDescent="0.25">
      <c r="A404" s="12" t="str">
        <f t="shared" si="30"/>
        <v>7416074160</v>
      </c>
      <c r="B404" s="12" t="str">
        <f t="shared" si="29"/>
        <v>74160 - CT URINARY/RENAL WITH CONTRAST1</v>
      </c>
      <c r="C404" s="12">
        <f t="shared" si="31"/>
        <v>1</v>
      </c>
      <c r="D404" s="5" t="s">
        <v>236</v>
      </c>
      <c r="E404" s="5" t="s">
        <v>237</v>
      </c>
      <c r="F404" s="13">
        <v>74160</v>
      </c>
      <c r="G404" s="12" t="s">
        <v>237</v>
      </c>
      <c r="H404" s="2">
        <v>1999</v>
      </c>
      <c r="I404" s="2">
        <f t="shared" si="32"/>
        <v>679.66</v>
      </c>
      <c r="L404" s="2">
        <v>168.21</v>
      </c>
      <c r="M404" s="2">
        <v>168.21</v>
      </c>
      <c r="N404" s="2">
        <v>168.21</v>
      </c>
      <c r="O404" s="2">
        <v>1795</v>
      </c>
      <c r="P404" s="2">
        <f t="shared" si="28"/>
        <v>1399.3</v>
      </c>
      <c r="Q404" s="2"/>
      <c r="R404" s="12" t="s">
        <v>737</v>
      </c>
    </row>
    <row r="405" spans="1:18" x14ac:dyDescent="0.25">
      <c r="A405" s="12" t="str">
        <f t="shared" si="30"/>
        <v>7417074170</v>
      </c>
      <c r="B405" s="12" t="str">
        <f t="shared" si="29"/>
        <v>74170 - CT URINARY/RENAL WITH &amp; W/O CONTR1</v>
      </c>
      <c r="C405" s="12">
        <f t="shared" si="31"/>
        <v>1</v>
      </c>
      <c r="D405" s="5" t="s">
        <v>238</v>
      </c>
      <c r="E405" s="5" t="s">
        <v>239</v>
      </c>
      <c r="F405" s="13">
        <v>74170</v>
      </c>
      <c r="G405" s="12" t="s">
        <v>239</v>
      </c>
      <c r="H405" s="2">
        <v>2490</v>
      </c>
      <c r="I405" s="2">
        <f t="shared" si="32"/>
        <v>846.59999999999991</v>
      </c>
      <c r="L405" s="2">
        <v>168.21</v>
      </c>
      <c r="M405" s="2">
        <v>168.21</v>
      </c>
      <c r="N405" s="2">
        <v>168.21</v>
      </c>
      <c r="O405" s="2">
        <v>1795</v>
      </c>
      <c r="P405" s="2">
        <f t="shared" si="28"/>
        <v>1743</v>
      </c>
      <c r="Q405" s="2"/>
      <c r="R405" s="12" t="s">
        <v>737</v>
      </c>
    </row>
    <row r="406" spans="1:18" x14ac:dyDescent="0.25">
      <c r="A406" s="12" t="str">
        <f t="shared" si="30"/>
        <v>7417474174</v>
      </c>
      <c r="B406" s="12" t="str">
        <f t="shared" si="29"/>
        <v>74174 - CTA ABD/PELVIS W/WO CONTRAST1</v>
      </c>
      <c r="C406" s="12">
        <f t="shared" si="31"/>
        <v>1</v>
      </c>
      <c r="D406" s="5" t="s">
        <v>240</v>
      </c>
      <c r="E406" s="5" t="s">
        <v>241</v>
      </c>
      <c r="F406" s="13">
        <v>74174</v>
      </c>
      <c r="G406" s="12" t="s">
        <v>241</v>
      </c>
      <c r="H406" s="2">
        <v>5690</v>
      </c>
      <c r="I406" s="2">
        <f t="shared" si="32"/>
        <v>1934.6</v>
      </c>
      <c r="L406" s="2">
        <v>352.49</v>
      </c>
      <c r="M406" s="2">
        <v>352.49</v>
      </c>
      <c r="N406" s="2">
        <v>352.49</v>
      </c>
      <c r="O406" s="2">
        <v>3414</v>
      </c>
      <c r="P406" s="2">
        <f t="shared" si="28"/>
        <v>3982.9999999999995</v>
      </c>
      <c r="Q406" s="2"/>
      <c r="R406" s="12" t="s">
        <v>737</v>
      </c>
    </row>
    <row r="407" spans="1:18" x14ac:dyDescent="0.25">
      <c r="A407" s="12" t="str">
        <f t="shared" si="30"/>
        <v>7417574175</v>
      </c>
      <c r="B407" s="12" t="str">
        <f t="shared" si="29"/>
        <v>74175 - CT CTA RENAL BILAT SEL AORTAGRAM1</v>
      </c>
      <c r="C407" s="12">
        <f t="shared" si="31"/>
        <v>1</v>
      </c>
      <c r="D407" s="5" t="s">
        <v>242</v>
      </c>
      <c r="E407" s="5" t="s">
        <v>243</v>
      </c>
      <c r="F407" s="13">
        <v>74175</v>
      </c>
      <c r="G407" s="12" t="s">
        <v>243</v>
      </c>
      <c r="H407" s="2">
        <v>2706</v>
      </c>
      <c r="I407" s="2">
        <f t="shared" si="32"/>
        <v>920.04</v>
      </c>
      <c r="L407" s="2">
        <v>168.21</v>
      </c>
      <c r="M407" s="2">
        <v>168.21</v>
      </c>
      <c r="N407" s="2">
        <v>168.21</v>
      </c>
      <c r="O407" s="2">
        <v>1795</v>
      </c>
      <c r="P407" s="2">
        <f t="shared" si="28"/>
        <v>1894.1999999999998</v>
      </c>
      <c r="Q407" s="2"/>
      <c r="R407" s="12" t="s">
        <v>737</v>
      </c>
    </row>
    <row r="408" spans="1:18" x14ac:dyDescent="0.25">
      <c r="A408" s="12" t="str">
        <f t="shared" si="30"/>
        <v>7417674176</v>
      </c>
      <c r="B408" s="12" t="str">
        <f t="shared" si="29"/>
        <v>74176 - CT ABDOMEN/PELVIS W/O CONTRAST1</v>
      </c>
      <c r="C408" s="12">
        <f t="shared" si="31"/>
        <v>1</v>
      </c>
      <c r="D408" s="5" t="s">
        <v>244</v>
      </c>
      <c r="E408" s="5" t="s">
        <v>245</v>
      </c>
      <c r="F408" s="13">
        <v>74176</v>
      </c>
      <c r="G408" s="12" t="s">
        <v>245</v>
      </c>
      <c r="H408" s="2">
        <v>2789.6</v>
      </c>
      <c r="I408" s="2">
        <v>948.46399999999983</v>
      </c>
      <c r="L408" s="2">
        <v>215.12</v>
      </c>
      <c r="M408" s="2">
        <v>215.12</v>
      </c>
      <c r="N408" s="2">
        <v>215.12</v>
      </c>
      <c r="O408" s="2">
        <v>1795</v>
      </c>
      <c r="P408" s="2">
        <v>1952.7199999999998</v>
      </c>
      <c r="Q408" s="2"/>
      <c r="R408" s="12" t="s">
        <v>737</v>
      </c>
    </row>
    <row r="409" spans="1:18" x14ac:dyDescent="0.25">
      <c r="A409" s="12" t="str">
        <f t="shared" si="30"/>
        <v>7417774177</v>
      </c>
      <c r="B409" s="12" t="str">
        <f t="shared" si="29"/>
        <v>74177 - CT scan of abdomen and pelvis with contrast1</v>
      </c>
      <c r="C409" s="12">
        <f t="shared" si="31"/>
        <v>1</v>
      </c>
      <c r="D409" s="5" t="s">
        <v>246</v>
      </c>
      <c r="E409" s="5" t="s">
        <v>247</v>
      </c>
      <c r="F409" s="13">
        <v>74177</v>
      </c>
      <c r="G409" s="12" t="s">
        <v>653</v>
      </c>
      <c r="H409" s="2">
        <v>4326.3</v>
      </c>
      <c r="I409" s="2">
        <v>1470.942</v>
      </c>
      <c r="L409" s="2">
        <v>352.49</v>
      </c>
      <c r="M409" s="2">
        <v>352.49</v>
      </c>
      <c r="N409" s="2">
        <v>352.49</v>
      </c>
      <c r="O409" s="2">
        <v>1795</v>
      </c>
      <c r="P409" s="2">
        <v>3028.41</v>
      </c>
      <c r="Q409" s="2"/>
      <c r="R409" s="12" t="s">
        <v>737</v>
      </c>
    </row>
    <row r="410" spans="1:18" x14ac:dyDescent="0.25">
      <c r="A410" s="12" t="str">
        <f t="shared" si="30"/>
        <v>7417874178</v>
      </c>
      <c r="B410" s="12" t="str">
        <f t="shared" si="29"/>
        <v>74178 - CT ABDOMEN/PELVIS W/WO CONTRAS1</v>
      </c>
      <c r="C410" s="12">
        <f t="shared" si="31"/>
        <v>1</v>
      </c>
      <c r="D410" s="5" t="s">
        <v>248</v>
      </c>
      <c r="E410" s="5" t="s">
        <v>249</v>
      </c>
      <c r="F410" s="13">
        <v>74178</v>
      </c>
      <c r="G410" s="12" t="s">
        <v>249</v>
      </c>
      <c r="H410" s="2">
        <v>4805</v>
      </c>
      <c r="I410" s="2">
        <v>1633.6999999999998</v>
      </c>
      <c r="L410" s="2">
        <v>352.49</v>
      </c>
      <c r="M410" s="2">
        <v>352.49</v>
      </c>
      <c r="N410" s="2">
        <v>352.49</v>
      </c>
      <c r="O410" s="2">
        <v>1795</v>
      </c>
      <c r="P410" s="2">
        <v>3363.5</v>
      </c>
      <c r="Q410" s="2"/>
      <c r="R410" s="12" t="s">
        <v>737</v>
      </c>
    </row>
    <row r="411" spans="1:18" x14ac:dyDescent="0.25">
      <c r="A411" s="12" t="str">
        <f t="shared" si="30"/>
        <v>7418174181</v>
      </c>
      <c r="B411" s="12" t="str">
        <f t="shared" si="29"/>
        <v>74181 - MR ABDOMEN W/O CONTRAST1</v>
      </c>
      <c r="C411" s="12">
        <f t="shared" si="31"/>
        <v>1</v>
      </c>
      <c r="D411" s="5" t="s">
        <v>250</v>
      </c>
      <c r="E411" s="5" t="s">
        <v>251</v>
      </c>
      <c r="F411" s="13">
        <v>74181</v>
      </c>
      <c r="G411" s="12" t="s">
        <v>251</v>
      </c>
      <c r="H411" s="2">
        <v>3210.9</v>
      </c>
      <c r="I411" s="2">
        <v>1091.7059999999999</v>
      </c>
      <c r="L411" s="2">
        <v>215.12</v>
      </c>
      <c r="M411" s="2">
        <v>215.12</v>
      </c>
      <c r="N411" s="2">
        <v>215.12</v>
      </c>
      <c r="O411" s="2">
        <v>2394</v>
      </c>
      <c r="P411" s="2">
        <v>2247.63</v>
      </c>
      <c r="Q411" s="2"/>
      <c r="R411" s="12" t="s">
        <v>737</v>
      </c>
    </row>
    <row r="412" spans="1:18" x14ac:dyDescent="0.25">
      <c r="A412" s="12" t="str">
        <f t="shared" si="30"/>
        <v>7418374183</v>
      </c>
      <c r="B412" s="12" t="str">
        <f t="shared" si="29"/>
        <v>74183 - MR ABDOMEN WITH &amp; W/O CONTRAST1</v>
      </c>
      <c r="C412" s="12">
        <f t="shared" si="31"/>
        <v>1</v>
      </c>
      <c r="D412" s="5" t="s">
        <v>252</v>
      </c>
      <c r="E412" s="5" t="s">
        <v>253</v>
      </c>
      <c r="F412" s="13">
        <v>74183</v>
      </c>
      <c r="G412" s="12" t="s">
        <v>253</v>
      </c>
      <c r="H412" s="2">
        <v>3986.85</v>
      </c>
      <c r="I412" s="2">
        <v>1355.5289999999998</v>
      </c>
      <c r="L412" s="2">
        <v>352.49</v>
      </c>
      <c r="M412" s="2">
        <v>352.49</v>
      </c>
      <c r="N412" s="2">
        <v>352.49</v>
      </c>
      <c r="O412" s="2">
        <v>2394</v>
      </c>
      <c r="P412" s="2">
        <v>2790.7949999999996</v>
      </c>
      <c r="Q412" s="2"/>
      <c r="R412" s="12" t="s">
        <v>737</v>
      </c>
    </row>
    <row r="413" spans="1:18" x14ac:dyDescent="0.25">
      <c r="A413" s="12" t="str">
        <f t="shared" si="30"/>
        <v>7422074220</v>
      </c>
      <c r="B413" s="12" t="str">
        <f t="shared" si="29"/>
        <v>74220 - XR ESOPHAGRAM-BA SWALLOW1</v>
      </c>
      <c r="C413" s="12">
        <f t="shared" si="31"/>
        <v>1</v>
      </c>
      <c r="D413" s="5" t="s">
        <v>254</v>
      </c>
      <c r="E413" s="5" t="s">
        <v>255</v>
      </c>
      <c r="F413" s="13">
        <v>74220</v>
      </c>
      <c r="G413" s="12" t="s">
        <v>255</v>
      </c>
      <c r="H413" s="2">
        <v>522.9</v>
      </c>
      <c r="I413" s="2">
        <f t="shared" si="32"/>
        <v>177.78599999999997</v>
      </c>
      <c r="L413" s="2">
        <v>168.21</v>
      </c>
      <c r="M413" s="2">
        <v>168.21</v>
      </c>
      <c r="N413" s="2">
        <v>168.21</v>
      </c>
      <c r="O413" s="2">
        <v>313.73999999999995</v>
      </c>
      <c r="P413" s="2">
        <f t="shared" si="28"/>
        <v>366.03</v>
      </c>
      <c r="Q413" s="2"/>
      <c r="R413" s="12" t="s">
        <v>737</v>
      </c>
    </row>
    <row r="414" spans="1:18" x14ac:dyDescent="0.25">
      <c r="A414" s="12" t="str">
        <f t="shared" si="30"/>
        <v>7423074230</v>
      </c>
      <c r="B414" s="12" t="str">
        <f t="shared" si="29"/>
        <v>74230 - XR ESOPHAGRAM MODIFIED TV1</v>
      </c>
      <c r="C414" s="12">
        <f t="shared" si="31"/>
        <v>1</v>
      </c>
      <c r="D414" s="5" t="s">
        <v>256</v>
      </c>
      <c r="E414" s="5" t="s">
        <v>257</v>
      </c>
      <c r="F414" s="13">
        <v>74230</v>
      </c>
      <c r="G414" s="12" t="s">
        <v>257</v>
      </c>
      <c r="H414" s="2">
        <v>434.26</v>
      </c>
      <c r="I414" s="2">
        <f t="shared" si="32"/>
        <v>147.64839999999998</v>
      </c>
      <c r="L414" s="2">
        <v>168.21</v>
      </c>
      <c r="M414" s="2">
        <v>168.21</v>
      </c>
      <c r="N414" s="2">
        <v>168.21</v>
      </c>
      <c r="O414" s="2">
        <v>260.55599999999998</v>
      </c>
      <c r="P414" s="2">
        <f t="shared" si="28"/>
        <v>303.98199999999997</v>
      </c>
      <c r="Q414" s="2"/>
      <c r="R414" s="12" t="s">
        <v>737</v>
      </c>
    </row>
    <row r="415" spans="1:18" x14ac:dyDescent="0.25">
      <c r="A415" s="12" t="str">
        <f t="shared" si="30"/>
        <v>7423092611</v>
      </c>
      <c r="B415" s="12" t="str">
        <f t="shared" si="29"/>
        <v>74230 - XR ESOPHAGRAM MODIFIED TV2</v>
      </c>
      <c r="C415" s="12">
        <f t="shared" si="31"/>
        <v>2</v>
      </c>
      <c r="D415" s="5" t="s">
        <v>256</v>
      </c>
      <c r="E415" s="5" t="s">
        <v>257</v>
      </c>
      <c r="F415" s="13">
        <v>92611</v>
      </c>
      <c r="G415" s="12" t="s">
        <v>654</v>
      </c>
      <c r="H415" s="2">
        <v>428.4</v>
      </c>
      <c r="I415" s="2">
        <v>145.65599999999998</v>
      </c>
      <c r="L415" s="2">
        <v>85.040800000000004</v>
      </c>
      <c r="M415" s="2">
        <v>85.040800000000004</v>
      </c>
      <c r="N415" s="2">
        <v>85.040800000000004</v>
      </c>
      <c r="O415" s="2">
        <v>129</v>
      </c>
      <c r="P415" s="2">
        <v>299.87999999999994</v>
      </c>
      <c r="Q415" s="2"/>
      <c r="R415" s="12" t="s">
        <v>737</v>
      </c>
    </row>
    <row r="416" spans="1:18" x14ac:dyDescent="0.25">
      <c r="A416" s="12" t="str">
        <f t="shared" si="30"/>
        <v>7424074240</v>
      </c>
      <c r="B416" s="12" t="str">
        <f t="shared" si="29"/>
        <v>74240 - XR UPPER GI, W/SMALL BOWEL1</v>
      </c>
      <c r="C416" s="12">
        <f t="shared" si="31"/>
        <v>1</v>
      </c>
      <c r="D416" s="5" t="s">
        <v>258</v>
      </c>
      <c r="E416" s="5" t="s">
        <v>259</v>
      </c>
      <c r="F416" s="13">
        <v>74240</v>
      </c>
      <c r="G416" s="12" t="s">
        <v>259</v>
      </c>
      <c r="H416" s="2">
        <v>1088</v>
      </c>
      <c r="I416" s="2">
        <f t="shared" si="32"/>
        <v>369.91999999999996</v>
      </c>
      <c r="L416" s="2">
        <v>168.21</v>
      </c>
      <c r="M416" s="2">
        <v>168.21</v>
      </c>
      <c r="N416" s="2">
        <v>168.21</v>
      </c>
      <c r="O416" s="2">
        <v>652.79999999999995</v>
      </c>
      <c r="P416" s="2">
        <f t="shared" si="28"/>
        <v>761.59999999999991</v>
      </c>
      <c r="Q416" s="2"/>
      <c r="R416" s="12" t="s">
        <v>737</v>
      </c>
    </row>
    <row r="417" spans="1:18" x14ac:dyDescent="0.25">
      <c r="A417" s="12" t="str">
        <f t="shared" si="30"/>
        <v>7424674246</v>
      </c>
      <c r="B417" s="12" t="str">
        <f t="shared" si="29"/>
        <v>74246 - XR UPPER GI AIR CONTRAST1</v>
      </c>
      <c r="C417" s="12">
        <f t="shared" si="31"/>
        <v>1</v>
      </c>
      <c r="D417" s="5" t="s">
        <v>260</v>
      </c>
      <c r="E417" s="5" t="s">
        <v>261</v>
      </c>
      <c r="F417" s="13">
        <v>74246</v>
      </c>
      <c r="G417" s="12" t="s">
        <v>261</v>
      </c>
      <c r="H417" s="2">
        <v>702.45</v>
      </c>
      <c r="I417" s="2">
        <v>238.833</v>
      </c>
      <c r="L417" s="2">
        <v>168.21</v>
      </c>
      <c r="M417" s="2">
        <v>168.21</v>
      </c>
      <c r="N417" s="2">
        <v>168.21</v>
      </c>
      <c r="O417" s="2">
        <v>421.47</v>
      </c>
      <c r="P417" s="2">
        <v>491.71499999999997</v>
      </c>
      <c r="Q417" s="2"/>
      <c r="R417" s="12" t="s">
        <v>737</v>
      </c>
    </row>
    <row r="418" spans="1:18" x14ac:dyDescent="0.25">
      <c r="A418" s="12" t="str">
        <f t="shared" si="30"/>
        <v>7427074270</v>
      </c>
      <c r="B418" s="12" t="str">
        <f t="shared" si="29"/>
        <v>74270 - XR BARIUM ENEMA1</v>
      </c>
      <c r="C418" s="12">
        <f t="shared" si="31"/>
        <v>1</v>
      </c>
      <c r="D418" s="5" t="s">
        <v>262</v>
      </c>
      <c r="E418" s="5" t="s">
        <v>263</v>
      </c>
      <c r="F418" s="13">
        <v>74270</v>
      </c>
      <c r="G418" s="12" t="s">
        <v>263</v>
      </c>
      <c r="H418" s="2">
        <v>547.04999999999995</v>
      </c>
      <c r="L418" s="2">
        <v>168.21</v>
      </c>
      <c r="M418" s="2">
        <v>168.21</v>
      </c>
      <c r="N418" s="2">
        <v>168.21</v>
      </c>
      <c r="O418" s="2">
        <v>328.22999999999996</v>
      </c>
      <c r="P418" s="2">
        <v>382.93499999999995</v>
      </c>
      <c r="Q418" s="2"/>
      <c r="R418" s="12" t="s">
        <v>737</v>
      </c>
    </row>
    <row r="419" spans="1:18" x14ac:dyDescent="0.25">
      <c r="A419" s="12" t="str">
        <f t="shared" si="30"/>
        <v>7428374283</v>
      </c>
      <c r="B419" s="12" t="str">
        <f t="shared" si="29"/>
        <v>74283 - XR THERAPEUTIC ENEMA1</v>
      </c>
      <c r="C419" s="12">
        <f t="shared" si="31"/>
        <v>1</v>
      </c>
      <c r="D419" s="5" t="s">
        <v>264</v>
      </c>
      <c r="E419" s="5" t="s">
        <v>265</v>
      </c>
      <c r="F419" s="13">
        <v>74283</v>
      </c>
      <c r="G419" s="12" t="s">
        <v>265</v>
      </c>
      <c r="H419" s="2">
        <v>642.6</v>
      </c>
      <c r="I419" s="2">
        <v>218.48399999999998</v>
      </c>
      <c r="L419" s="2">
        <v>168.21</v>
      </c>
      <c r="M419" s="2">
        <v>168.21</v>
      </c>
      <c r="N419" s="2">
        <v>168.21</v>
      </c>
      <c r="O419" s="2">
        <v>385.56</v>
      </c>
      <c r="P419" s="2">
        <v>449.82</v>
      </c>
      <c r="Q419" s="2"/>
      <c r="R419" s="12" t="s">
        <v>737</v>
      </c>
    </row>
    <row r="420" spans="1:18" x14ac:dyDescent="0.25">
      <c r="A420" s="12" t="str">
        <f t="shared" si="30"/>
        <v>4756347563</v>
      </c>
      <c r="B420" s="12" t="str">
        <f t="shared" si="29"/>
        <v>47563 - LAPARO CHOLECYSTECTOMY/GRAPH1</v>
      </c>
      <c r="C420" s="12">
        <f t="shared" si="31"/>
        <v>1</v>
      </c>
      <c r="D420" s="5">
        <v>47563</v>
      </c>
      <c r="E420" s="5" t="s">
        <v>290</v>
      </c>
      <c r="F420" s="13">
        <v>47563</v>
      </c>
      <c r="G420" s="12" t="s">
        <v>290</v>
      </c>
      <c r="H420" s="2">
        <v>8286.9063888888904</v>
      </c>
      <c r="I420" s="2">
        <f t="shared" si="32"/>
        <v>2817.5481722222225</v>
      </c>
      <c r="L420" s="2">
        <v>4426</v>
      </c>
      <c r="M420" s="2">
        <v>4426</v>
      </c>
      <c r="N420" s="2">
        <v>4426</v>
      </c>
      <c r="O420" s="2">
        <v>5758.6363636363631</v>
      </c>
      <c r="P420" s="2">
        <f t="shared" si="28"/>
        <v>5800.8344722222228</v>
      </c>
      <c r="Q420" s="2"/>
      <c r="R420" s="12" t="s">
        <v>737</v>
      </c>
    </row>
    <row r="421" spans="1:18" x14ac:dyDescent="0.25">
      <c r="A421" s="12" t="str">
        <f t="shared" si="30"/>
        <v>4756374300</v>
      </c>
      <c r="B421" s="12" t="str">
        <f t="shared" si="29"/>
        <v>47563 - LAPARO CHOLECYSTECTOMY/GRAPH2</v>
      </c>
      <c r="C421" s="12">
        <f t="shared" si="31"/>
        <v>2</v>
      </c>
      <c r="D421" s="5">
        <v>47563</v>
      </c>
      <c r="E421" s="5" t="s">
        <v>290</v>
      </c>
      <c r="F421" s="13">
        <v>74300</v>
      </c>
      <c r="G421" s="12" t="s">
        <v>655</v>
      </c>
      <c r="H421" s="2">
        <v>670</v>
      </c>
      <c r="I421" s="2">
        <v>227.79999999999998</v>
      </c>
      <c r="L421" s="2">
        <v>26.253000000000004</v>
      </c>
      <c r="M421" s="2">
        <v>19.835600000000003</v>
      </c>
      <c r="N421" s="2">
        <v>19.835600000000003</v>
      </c>
      <c r="O421" s="2">
        <v>87.45</v>
      </c>
      <c r="P421" s="2">
        <v>83.34</v>
      </c>
      <c r="Q421" s="2"/>
      <c r="R421" s="12" t="s">
        <v>737</v>
      </c>
    </row>
    <row r="422" spans="1:18" x14ac:dyDescent="0.25">
      <c r="A422" s="12" t="str">
        <f t="shared" si="30"/>
        <v>4756388304</v>
      </c>
      <c r="B422" s="12" t="str">
        <f t="shared" si="29"/>
        <v>47563 - LAPARO CHOLECYSTECTOMY/GRAPH3</v>
      </c>
      <c r="C422" s="12">
        <f t="shared" si="31"/>
        <v>3</v>
      </c>
      <c r="D422" s="5">
        <v>47563</v>
      </c>
      <c r="E422" s="5" t="s">
        <v>290</v>
      </c>
      <c r="F422" s="13">
        <v>88304</v>
      </c>
      <c r="G422" s="12" t="s">
        <v>656</v>
      </c>
      <c r="H422" s="2">
        <v>242.31</v>
      </c>
      <c r="I422" s="2">
        <f t="shared" si="32"/>
        <v>82.38539999999999</v>
      </c>
      <c r="L422" s="2">
        <v>0</v>
      </c>
      <c r="M422" s="2">
        <v>0</v>
      </c>
      <c r="N422" s="2">
        <v>0</v>
      </c>
      <c r="O422" s="2">
        <v>44.52</v>
      </c>
      <c r="P422" s="2">
        <f t="shared" si="28"/>
        <v>169.61699999999999</v>
      </c>
      <c r="Q422" s="2"/>
      <c r="R422" s="12" t="s">
        <v>737</v>
      </c>
    </row>
    <row r="423" spans="1:18" x14ac:dyDescent="0.25">
      <c r="A423" s="12" t="str">
        <f t="shared" si="30"/>
        <v>47563250</v>
      </c>
      <c r="B423" s="12" t="str">
        <f t="shared" si="29"/>
        <v>47563 - LAPARO CHOLECYSTECTOMY/GRAPH4</v>
      </c>
      <c r="C423" s="12">
        <f t="shared" si="31"/>
        <v>4</v>
      </c>
      <c r="D423" s="5">
        <v>47563</v>
      </c>
      <c r="E423" s="5" t="s">
        <v>290</v>
      </c>
      <c r="F423" s="13">
        <v>250</v>
      </c>
      <c r="G423" s="12" t="s">
        <v>584</v>
      </c>
      <c r="H423" s="2">
        <v>96.2</v>
      </c>
      <c r="I423" s="2">
        <f t="shared" si="32"/>
        <v>32.707999999999998</v>
      </c>
      <c r="L423" s="2">
        <v>0</v>
      </c>
      <c r="M423" s="2">
        <v>0</v>
      </c>
      <c r="N423" s="2">
        <v>0</v>
      </c>
      <c r="O423" s="2">
        <v>57.72</v>
      </c>
      <c r="P423" s="2">
        <f t="shared" si="28"/>
        <v>67.34</v>
      </c>
      <c r="Q423" s="2"/>
      <c r="R423" s="12" t="s">
        <v>737</v>
      </c>
    </row>
    <row r="424" spans="1:18" x14ac:dyDescent="0.25">
      <c r="A424" s="12" t="str">
        <f t="shared" si="30"/>
        <v>47563270</v>
      </c>
      <c r="B424" s="12" t="str">
        <f t="shared" si="29"/>
        <v>47563 - LAPARO CHOLECYSTECTOMY/GRAPH5</v>
      </c>
      <c r="C424" s="12">
        <f t="shared" si="31"/>
        <v>5</v>
      </c>
      <c r="D424" s="5">
        <v>47563</v>
      </c>
      <c r="E424" s="5" t="s">
        <v>290</v>
      </c>
      <c r="F424" s="5">
        <v>270</v>
      </c>
      <c r="G424" s="12" t="s">
        <v>585</v>
      </c>
      <c r="H424" s="2">
        <v>1457.373</v>
      </c>
      <c r="I424" s="2">
        <f t="shared" si="32"/>
        <v>495.50681999999995</v>
      </c>
      <c r="L424" s="2">
        <v>0</v>
      </c>
      <c r="M424" s="2">
        <v>0</v>
      </c>
      <c r="N424" s="2">
        <v>0</v>
      </c>
      <c r="O424" s="2">
        <v>874.42380000000003</v>
      </c>
      <c r="P424" s="2">
        <f t="shared" si="28"/>
        <v>1020.1610999999999</v>
      </c>
      <c r="Q424" s="2"/>
      <c r="R424" s="12" t="s">
        <v>737</v>
      </c>
    </row>
    <row r="425" spans="1:18" x14ac:dyDescent="0.25">
      <c r="A425" s="12" t="str">
        <f t="shared" si="30"/>
        <v>47563272</v>
      </c>
      <c r="B425" s="12" t="str">
        <f t="shared" si="29"/>
        <v>47563 - LAPARO CHOLECYSTECTOMY/GRAPH6</v>
      </c>
      <c r="C425" s="12">
        <f t="shared" si="31"/>
        <v>6</v>
      </c>
      <c r="D425" s="5">
        <v>47563</v>
      </c>
      <c r="E425" s="5" t="s">
        <v>290</v>
      </c>
      <c r="F425" s="5">
        <v>272</v>
      </c>
      <c r="G425" s="12" t="s">
        <v>586</v>
      </c>
      <c r="H425" s="2">
        <v>181.26000000000002</v>
      </c>
      <c r="I425" s="2">
        <f t="shared" si="32"/>
        <v>61.628399999999999</v>
      </c>
      <c r="L425" s="2">
        <v>0</v>
      </c>
      <c r="M425" s="2">
        <v>0</v>
      </c>
      <c r="N425" s="2">
        <v>0</v>
      </c>
      <c r="O425" s="2">
        <v>108.75600000000001</v>
      </c>
      <c r="P425" s="2">
        <f t="shared" si="28"/>
        <v>126.88200000000001</v>
      </c>
      <c r="Q425" s="2"/>
      <c r="R425" s="12" t="s">
        <v>737</v>
      </c>
    </row>
    <row r="426" spans="1:18" x14ac:dyDescent="0.25">
      <c r="A426" s="12" t="str">
        <f t="shared" si="30"/>
        <v>47563370</v>
      </c>
      <c r="B426" s="12" t="str">
        <f t="shared" si="29"/>
        <v>47563 - LAPARO CHOLECYSTECTOMY/GRAPH7</v>
      </c>
      <c r="C426" s="12">
        <f t="shared" si="31"/>
        <v>7</v>
      </c>
      <c r="D426" s="5">
        <v>47563</v>
      </c>
      <c r="E426" s="5" t="s">
        <v>290</v>
      </c>
      <c r="F426" s="5">
        <v>370</v>
      </c>
      <c r="G426" s="12" t="s">
        <v>587</v>
      </c>
      <c r="H426" s="2">
        <v>1166.9900000000002</v>
      </c>
      <c r="I426" s="2">
        <f t="shared" si="32"/>
        <v>396.77660000000003</v>
      </c>
      <c r="L426" s="2">
        <v>0</v>
      </c>
      <c r="M426" s="2">
        <v>0</v>
      </c>
      <c r="N426" s="2">
        <v>0</v>
      </c>
      <c r="O426" s="2">
        <v>700.19400000000007</v>
      </c>
      <c r="P426" s="2">
        <f t="shared" si="28"/>
        <v>816.89300000000014</v>
      </c>
      <c r="Q426" s="2"/>
      <c r="R426" s="12" t="s">
        <v>737</v>
      </c>
    </row>
    <row r="427" spans="1:18" x14ac:dyDescent="0.25">
      <c r="A427" s="12" t="str">
        <f t="shared" si="30"/>
        <v>47563710</v>
      </c>
      <c r="B427" s="12" t="str">
        <f t="shared" si="29"/>
        <v>47563 - LAPARO CHOLECYSTECTOMY/GRAPH8</v>
      </c>
      <c r="C427" s="12">
        <f t="shared" si="31"/>
        <v>8</v>
      </c>
      <c r="D427" s="5">
        <v>47563</v>
      </c>
      <c r="E427" s="5" t="s">
        <v>290</v>
      </c>
      <c r="F427" s="5">
        <v>710</v>
      </c>
      <c r="G427" s="12" t="s">
        <v>588</v>
      </c>
      <c r="H427" s="2">
        <v>969.36000000000013</v>
      </c>
      <c r="I427" s="2">
        <f t="shared" si="32"/>
        <v>329.58240000000001</v>
      </c>
      <c r="L427" s="2">
        <v>0</v>
      </c>
      <c r="M427" s="2">
        <v>0</v>
      </c>
      <c r="N427" s="2">
        <v>0</v>
      </c>
      <c r="O427" s="2">
        <v>581.6160000000001</v>
      </c>
      <c r="P427" s="2">
        <f t="shared" si="28"/>
        <v>678.55200000000002</v>
      </c>
      <c r="Q427" s="2"/>
      <c r="R427" s="12" t="s">
        <v>737</v>
      </c>
    </row>
    <row r="428" spans="1:18" x14ac:dyDescent="0.25">
      <c r="A428" s="12" t="str">
        <f t="shared" si="30"/>
        <v>47563J1100</v>
      </c>
      <c r="B428" s="12" t="str">
        <f t="shared" si="29"/>
        <v>47563 - LAPARO CHOLECYSTECTOMY/GRAPH9</v>
      </c>
      <c r="C428" s="12">
        <f t="shared" si="31"/>
        <v>9</v>
      </c>
      <c r="D428" s="5">
        <v>47563</v>
      </c>
      <c r="E428" s="5" t="s">
        <v>290</v>
      </c>
      <c r="F428" s="5" t="s">
        <v>590</v>
      </c>
      <c r="G428" s="12" t="s">
        <v>591</v>
      </c>
      <c r="H428" s="2">
        <v>30</v>
      </c>
      <c r="I428" s="2">
        <f t="shared" si="32"/>
        <v>10.199999999999999</v>
      </c>
      <c r="L428" s="2">
        <v>0</v>
      </c>
      <c r="M428" s="2">
        <v>0</v>
      </c>
      <c r="N428" s="2">
        <v>0</v>
      </c>
      <c r="O428" s="2">
        <v>18</v>
      </c>
      <c r="P428" s="2">
        <f t="shared" si="28"/>
        <v>21</v>
      </c>
      <c r="Q428" s="2"/>
      <c r="R428" s="12" t="s">
        <v>737</v>
      </c>
    </row>
    <row r="429" spans="1:18" x14ac:dyDescent="0.25">
      <c r="A429" s="12" t="str">
        <f t="shared" si="30"/>
        <v>47563J1885</v>
      </c>
      <c r="B429" s="12" t="str">
        <f t="shared" si="29"/>
        <v>47563 - LAPARO CHOLECYSTECTOMY/GRAPH10</v>
      </c>
      <c r="C429" s="12">
        <f t="shared" si="31"/>
        <v>10</v>
      </c>
      <c r="D429" s="5">
        <v>47563</v>
      </c>
      <c r="E429" s="5" t="s">
        <v>290</v>
      </c>
      <c r="F429" s="5" t="s">
        <v>611</v>
      </c>
      <c r="G429" s="12" t="s">
        <v>612</v>
      </c>
      <c r="H429" s="2">
        <v>51</v>
      </c>
      <c r="I429" s="2">
        <f t="shared" si="32"/>
        <v>17.34</v>
      </c>
      <c r="L429" s="2">
        <v>0</v>
      </c>
      <c r="M429" s="2">
        <v>0</v>
      </c>
      <c r="N429" s="2">
        <v>0</v>
      </c>
      <c r="O429" s="2">
        <v>30.599999999999998</v>
      </c>
      <c r="P429" s="2">
        <f t="shared" si="28"/>
        <v>35.699999999999996</v>
      </c>
      <c r="Q429" s="2"/>
      <c r="R429" s="12" t="s">
        <v>737</v>
      </c>
    </row>
    <row r="430" spans="1:18" x14ac:dyDescent="0.25">
      <c r="A430" s="12" t="str">
        <f t="shared" si="30"/>
        <v>47563J2405</v>
      </c>
      <c r="B430" s="12" t="str">
        <f t="shared" si="29"/>
        <v>47563 - LAPARO CHOLECYSTECTOMY/GRAPH11</v>
      </c>
      <c r="C430" s="12">
        <f t="shared" si="31"/>
        <v>11</v>
      </c>
      <c r="D430" s="5">
        <v>47563</v>
      </c>
      <c r="E430" s="5" t="s">
        <v>290</v>
      </c>
      <c r="F430" s="5" t="s">
        <v>608</v>
      </c>
      <c r="G430" s="12" t="s">
        <v>609</v>
      </c>
      <c r="H430" s="2">
        <v>81.400000000000006</v>
      </c>
      <c r="I430" s="2">
        <f t="shared" si="32"/>
        <v>27.675999999999998</v>
      </c>
      <c r="L430" s="2">
        <v>0</v>
      </c>
      <c r="M430" s="2">
        <v>0</v>
      </c>
      <c r="N430" s="2">
        <v>0</v>
      </c>
      <c r="O430" s="2">
        <v>48.84</v>
      </c>
      <c r="P430" s="2">
        <f t="shared" si="28"/>
        <v>56.98</v>
      </c>
      <c r="Q430" s="2"/>
      <c r="R430" s="12" t="s">
        <v>737</v>
      </c>
    </row>
    <row r="431" spans="1:18" x14ac:dyDescent="0.25">
      <c r="A431" s="12" t="str">
        <f t="shared" si="30"/>
        <v>47563J2704</v>
      </c>
      <c r="B431" s="12" t="str">
        <f t="shared" si="29"/>
        <v>47563 - LAPARO CHOLECYSTECTOMY/GRAPH12</v>
      </c>
      <c r="C431" s="12">
        <f t="shared" si="31"/>
        <v>12</v>
      </c>
      <c r="D431" s="5">
        <v>47563</v>
      </c>
      <c r="E431" s="5" t="s">
        <v>290</v>
      </c>
      <c r="F431" s="5" t="s">
        <v>592</v>
      </c>
      <c r="G431" s="12" t="s">
        <v>593</v>
      </c>
      <c r="H431" s="2">
        <v>56</v>
      </c>
      <c r="I431" s="2">
        <f t="shared" si="32"/>
        <v>19.04</v>
      </c>
      <c r="L431" s="2">
        <v>0</v>
      </c>
      <c r="M431" s="2">
        <v>0</v>
      </c>
      <c r="N431" s="2">
        <v>0</v>
      </c>
      <c r="O431" s="2">
        <v>33.6</v>
      </c>
      <c r="P431" s="2">
        <f t="shared" si="28"/>
        <v>39.199999999999996</v>
      </c>
      <c r="Q431" s="2"/>
      <c r="R431" s="12" t="s">
        <v>737</v>
      </c>
    </row>
    <row r="432" spans="1:18" x14ac:dyDescent="0.25">
      <c r="A432" s="12" t="str">
        <f t="shared" si="30"/>
        <v>47563J3010</v>
      </c>
      <c r="B432" s="12" t="str">
        <f t="shared" si="29"/>
        <v>47563 - LAPARO CHOLECYSTECTOMY/GRAPH13</v>
      </c>
      <c r="C432" s="12">
        <f t="shared" si="31"/>
        <v>13</v>
      </c>
      <c r="D432" s="5">
        <v>47563</v>
      </c>
      <c r="E432" s="5" t="s">
        <v>290</v>
      </c>
      <c r="F432" s="13" t="s">
        <v>594</v>
      </c>
      <c r="G432" s="12" t="s">
        <v>595</v>
      </c>
      <c r="H432" s="2">
        <v>50.4</v>
      </c>
      <c r="I432" s="2">
        <f t="shared" si="32"/>
        <v>17.135999999999999</v>
      </c>
      <c r="L432" s="2">
        <v>0</v>
      </c>
      <c r="M432" s="2">
        <v>0</v>
      </c>
      <c r="N432" s="2">
        <v>0</v>
      </c>
      <c r="O432" s="2">
        <v>30.24</v>
      </c>
      <c r="P432" s="2">
        <f t="shared" si="28"/>
        <v>35.279999999999994</v>
      </c>
      <c r="Q432" s="2"/>
      <c r="R432" s="12" t="s">
        <v>737</v>
      </c>
    </row>
    <row r="433" spans="1:18" x14ac:dyDescent="0.25">
      <c r="A433" s="12" t="str">
        <f t="shared" si="30"/>
        <v>47563J7120</v>
      </c>
      <c r="B433" s="12" t="str">
        <f t="shared" si="29"/>
        <v>47563 - LAPARO CHOLECYSTECTOMY/GRAPH14</v>
      </c>
      <c r="C433" s="12">
        <f t="shared" si="31"/>
        <v>14</v>
      </c>
      <c r="D433" s="5">
        <v>47563</v>
      </c>
      <c r="E433" s="5" t="s">
        <v>290</v>
      </c>
      <c r="F433" s="13" t="s">
        <v>596</v>
      </c>
      <c r="G433" s="12" t="s">
        <v>597</v>
      </c>
      <c r="H433" s="2">
        <v>29</v>
      </c>
      <c r="I433" s="2">
        <f t="shared" si="32"/>
        <v>9.86</v>
      </c>
      <c r="L433" s="2">
        <v>0</v>
      </c>
      <c r="M433" s="2">
        <v>0</v>
      </c>
      <c r="N433" s="2">
        <v>0</v>
      </c>
      <c r="O433" s="2">
        <v>17.399999999999999</v>
      </c>
      <c r="P433" s="2">
        <f t="shared" si="28"/>
        <v>20.299999999999997</v>
      </c>
      <c r="Q433" s="2"/>
      <c r="R433" s="12" t="s">
        <v>737</v>
      </c>
    </row>
    <row r="434" spans="1:18" x14ac:dyDescent="0.25">
      <c r="A434" s="12" t="str">
        <f t="shared" si="30"/>
        <v>7442074420</v>
      </c>
      <c r="B434" s="12" t="str">
        <f t="shared" si="29"/>
        <v>74420 - XR RETROGRADE PYELOGRAM1</v>
      </c>
      <c r="C434" s="12">
        <f t="shared" si="31"/>
        <v>1</v>
      </c>
      <c r="D434" s="5" t="s">
        <v>291</v>
      </c>
      <c r="E434" s="5" t="s">
        <v>292</v>
      </c>
      <c r="F434" s="13">
        <v>74420</v>
      </c>
      <c r="G434" s="12" t="s">
        <v>292</v>
      </c>
      <c r="H434" s="2">
        <v>702.45</v>
      </c>
      <c r="I434" s="2">
        <f t="shared" si="32"/>
        <v>238.833</v>
      </c>
      <c r="L434" s="2">
        <v>352.49</v>
      </c>
      <c r="M434" s="2">
        <v>352.49</v>
      </c>
      <c r="N434" s="2">
        <v>352.49</v>
      </c>
      <c r="O434" s="2">
        <v>421.47</v>
      </c>
      <c r="P434" s="2">
        <v>491.71499999999997</v>
      </c>
      <c r="Q434" s="2"/>
      <c r="R434" s="12" t="s">
        <v>737</v>
      </c>
    </row>
    <row r="435" spans="1:18" x14ac:dyDescent="0.25">
      <c r="A435" s="12" t="str">
        <f t="shared" si="30"/>
        <v>7443074430</v>
      </c>
      <c r="B435" s="12" t="str">
        <f t="shared" si="29"/>
        <v>74430 - XR CYSTOGRAPHY &gt;=3 VIEW1</v>
      </c>
      <c r="C435" s="12">
        <f t="shared" si="31"/>
        <v>1</v>
      </c>
      <c r="D435" s="5" t="s">
        <v>293</v>
      </c>
      <c r="E435" s="5" t="s">
        <v>294</v>
      </c>
      <c r="F435" s="13">
        <v>74430</v>
      </c>
      <c r="G435" s="12" t="s">
        <v>294</v>
      </c>
      <c r="H435" s="2">
        <v>637.28</v>
      </c>
      <c r="I435" s="2">
        <f t="shared" si="32"/>
        <v>216.67519999999996</v>
      </c>
      <c r="L435" s="2">
        <v>352.49</v>
      </c>
      <c r="M435" s="2">
        <v>352.49</v>
      </c>
      <c r="N435" s="2">
        <v>352.49</v>
      </c>
      <c r="O435" s="2">
        <v>382.36799999999999</v>
      </c>
      <c r="P435" s="2">
        <v>446.09599999999995</v>
      </c>
      <c r="Q435" s="2"/>
      <c r="R435" s="12" t="s">
        <v>737</v>
      </c>
    </row>
    <row r="436" spans="1:18" x14ac:dyDescent="0.25">
      <c r="A436" s="12" t="str">
        <f t="shared" si="30"/>
        <v>7563575635</v>
      </c>
      <c r="B436" s="12" t="str">
        <f t="shared" si="29"/>
        <v>75635 - CT CTA AORTA W/FEM RUNOF1</v>
      </c>
      <c r="C436" s="12">
        <f t="shared" si="31"/>
        <v>1</v>
      </c>
      <c r="D436" s="5" t="s">
        <v>295</v>
      </c>
      <c r="E436" s="5" t="s">
        <v>296</v>
      </c>
      <c r="F436" s="13">
        <v>75635</v>
      </c>
      <c r="G436" s="12" t="s">
        <v>296</v>
      </c>
      <c r="H436" s="2">
        <v>2768</v>
      </c>
      <c r="I436" s="2">
        <v>941.11999999999989</v>
      </c>
      <c r="L436" s="2">
        <v>168.21</v>
      </c>
      <c r="M436" s="2">
        <v>168.21</v>
      </c>
      <c r="N436" s="2">
        <v>168.21</v>
      </c>
      <c r="O436" s="2">
        <v>1795</v>
      </c>
      <c r="P436" s="2">
        <v>1937.6</v>
      </c>
      <c r="Q436" s="2"/>
      <c r="R436" s="12" t="s">
        <v>737</v>
      </c>
    </row>
    <row r="437" spans="1:18" x14ac:dyDescent="0.25">
      <c r="A437" s="12" t="str">
        <f t="shared" si="30"/>
        <v>7600076000</v>
      </c>
      <c r="B437" s="12" t="str">
        <f t="shared" si="29"/>
        <v>76000 - XR Z FLUORO &lt; 1 HR1</v>
      </c>
      <c r="C437" s="12">
        <f t="shared" si="31"/>
        <v>1</v>
      </c>
      <c r="D437" s="5" t="s">
        <v>297</v>
      </c>
      <c r="E437" s="5" t="s">
        <v>298</v>
      </c>
      <c r="F437" s="13">
        <v>76000</v>
      </c>
      <c r="G437" s="12" t="s">
        <v>298</v>
      </c>
      <c r="H437" s="2">
        <v>342</v>
      </c>
      <c r="I437" s="2">
        <f t="shared" si="32"/>
        <v>116.27999999999999</v>
      </c>
      <c r="L437" s="2">
        <v>215.12</v>
      </c>
      <c r="M437" s="2">
        <v>215.12</v>
      </c>
      <c r="N437" s="2">
        <v>215.12</v>
      </c>
      <c r="O437" s="2">
        <v>205.2</v>
      </c>
      <c r="P437" s="2">
        <v>239.39999999999998</v>
      </c>
      <c r="Q437" s="2"/>
      <c r="R437" s="12" t="s">
        <v>737</v>
      </c>
    </row>
    <row r="438" spans="1:18" x14ac:dyDescent="0.25">
      <c r="A438" s="12" t="str">
        <f t="shared" si="30"/>
        <v>7637776377</v>
      </c>
      <c r="B438" s="12" t="str">
        <f t="shared" si="29"/>
        <v>76377 - CT RECON/3D/MP/COR/SAG1</v>
      </c>
      <c r="C438" s="12">
        <f t="shared" si="31"/>
        <v>1</v>
      </c>
      <c r="D438" s="5" t="s">
        <v>299</v>
      </c>
      <c r="E438" s="5" t="s">
        <v>300</v>
      </c>
      <c r="F438" s="13">
        <v>76377</v>
      </c>
      <c r="G438" s="12" t="s">
        <v>300</v>
      </c>
      <c r="H438" s="2">
        <v>576.45000000000005</v>
      </c>
      <c r="I438" s="2">
        <v>195.99299999999999</v>
      </c>
      <c r="L438" s="2">
        <v>28.89</v>
      </c>
      <c r="M438" s="2">
        <v>28.89</v>
      </c>
      <c r="N438" s="2">
        <v>28.89</v>
      </c>
      <c r="O438" s="2">
        <v>1795</v>
      </c>
      <c r="P438" s="2">
        <v>403.51499999999999</v>
      </c>
      <c r="Q438" s="2"/>
      <c r="R438" s="12" t="s">
        <v>737</v>
      </c>
    </row>
    <row r="439" spans="1:18" x14ac:dyDescent="0.25">
      <c r="A439" s="12" t="str">
        <f t="shared" si="30"/>
        <v>7653676536</v>
      </c>
      <c r="B439" s="12" t="str">
        <f t="shared" si="29"/>
        <v>76536 - US SOFT TISSUE HEAD/NECK1</v>
      </c>
      <c r="C439" s="12">
        <f t="shared" si="31"/>
        <v>1</v>
      </c>
      <c r="D439" s="5" t="s">
        <v>301</v>
      </c>
      <c r="E439" s="5" t="s">
        <v>302</v>
      </c>
      <c r="F439" s="13">
        <v>76536</v>
      </c>
      <c r="G439" s="12" t="s">
        <v>302</v>
      </c>
      <c r="H439" s="2">
        <v>541.79999999999995</v>
      </c>
      <c r="I439" s="2">
        <v>184.21199999999996</v>
      </c>
      <c r="L439" s="2">
        <v>103.47</v>
      </c>
      <c r="M439" s="2">
        <v>103.47</v>
      </c>
      <c r="N439" s="2">
        <v>103.47</v>
      </c>
      <c r="O439" s="2">
        <v>325.08</v>
      </c>
      <c r="P439" s="2">
        <v>379.25999999999993</v>
      </c>
      <c r="Q439" s="2"/>
      <c r="R439" s="12" t="s">
        <v>737</v>
      </c>
    </row>
    <row r="440" spans="1:18" x14ac:dyDescent="0.25">
      <c r="A440" s="12" t="str">
        <f t="shared" si="30"/>
        <v>7664276642</v>
      </c>
      <c r="B440" s="12" t="str">
        <f t="shared" si="29"/>
        <v>76642 - US BREAST UNI LMTD INCL AXILLA1</v>
      </c>
      <c r="C440" s="12">
        <f t="shared" si="31"/>
        <v>1</v>
      </c>
      <c r="D440" s="5" t="s">
        <v>303</v>
      </c>
      <c r="E440" s="5" t="s">
        <v>304</v>
      </c>
      <c r="F440" s="13">
        <v>76642</v>
      </c>
      <c r="G440" s="12" t="s">
        <v>304</v>
      </c>
      <c r="H440" s="2">
        <v>344.4</v>
      </c>
      <c r="I440" s="2">
        <v>117.09599999999998</v>
      </c>
      <c r="L440" s="2">
        <v>73.67</v>
      </c>
      <c r="M440" s="2">
        <v>73.67</v>
      </c>
      <c r="N440" s="2">
        <v>73.67</v>
      </c>
      <c r="O440" s="2">
        <v>206.64</v>
      </c>
      <c r="P440" s="2">
        <v>241.07999999999996</v>
      </c>
      <c r="Q440" s="2"/>
      <c r="R440" s="12" t="s">
        <v>737</v>
      </c>
    </row>
    <row r="441" spans="1:18" x14ac:dyDescent="0.25">
      <c r="A441" s="12" t="str">
        <f t="shared" si="30"/>
        <v>7670076700</v>
      </c>
      <c r="B441" s="12" t="str">
        <f t="shared" si="29"/>
        <v>76700 - Ultrasound of abdomen1</v>
      </c>
      <c r="C441" s="12">
        <f t="shared" si="31"/>
        <v>1</v>
      </c>
      <c r="D441" s="5" t="s">
        <v>305</v>
      </c>
      <c r="E441" s="5" t="s">
        <v>306</v>
      </c>
      <c r="F441" s="5">
        <v>76700</v>
      </c>
      <c r="G441" s="12" t="s">
        <v>657</v>
      </c>
      <c r="H441" s="2">
        <v>777</v>
      </c>
      <c r="I441" s="2">
        <v>264.17999999999995</v>
      </c>
      <c r="L441" s="2">
        <v>103.47</v>
      </c>
      <c r="M441" s="2">
        <v>103.47</v>
      </c>
      <c r="N441" s="2">
        <v>103.47</v>
      </c>
      <c r="O441" s="2">
        <v>466.2</v>
      </c>
      <c r="P441" s="2">
        <v>543.9</v>
      </c>
      <c r="Q441" s="2"/>
      <c r="R441" s="12" t="s">
        <v>737</v>
      </c>
    </row>
    <row r="442" spans="1:18" x14ac:dyDescent="0.25">
      <c r="A442" s="12" t="str">
        <f t="shared" si="30"/>
        <v>7670576705</v>
      </c>
      <c r="B442" s="12" t="str">
        <f t="shared" si="29"/>
        <v>76705 - US PANCREAS ABD LIMITED1</v>
      </c>
      <c r="C442" s="12">
        <f t="shared" si="31"/>
        <v>1</v>
      </c>
      <c r="D442" s="5" t="s">
        <v>307</v>
      </c>
      <c r="E442" s="5" t="s">
        <v>308</v>
      </c>
      <c r="F442" s="5">
        <v>76705</v>
      </c>
      <c r="G442" s="12" t="s">
        <v>308</v>
      </c>
      <c r="H442" s="2">
        <v>576</v>
      </c>
      <c r="I442" s="2">
        <f t="shared" si="32"/>
        <v>195.83999999999997</v>
      </c>
      <c r="L442" s="2">
        <v>103.47</v>
      </c>
      <c r="M442" s="2">
        <v>103.47</v>
      </c>
      <c r="N442" s="2">
        <v>103.47</v>
      </c>
      <c r="O442" s="2">
        <v>345.59999999999997</v>
      </c>
      <c r="P442" s="2">
        <f t="shared" si="28"/>
        <v>403.2</v>
      </c>
      <c r="Q442" s="2"/>
      <c r="R442" s="12" t="s">
        <v>737</v>
      </c>
    </row>
    <row r="443" spans="1:18" x14ac:dyDescent="0.25">
      <c r="A443" s="12" t="str">
        <f t="shared" si="30"/>
        <v>7670676706</v>
      </c>
      <c r="B443" s="12" t="str">
        <f t="shared" si="29"/>
        <v>76706 - US AORTA SCREENING1</v>
      </c>
      <c r="C443" s="12">
        <f t="shared" si="31"/>
        <v>1</v>
      </c>
      <c r="D443" s="5" t="s">
        <v>309</v>
      </c>
      <c r="E443" s="5" t="s">
        <v>310</v>
      </c>
      <c r="F443" s="13">
        <v>76706</v>
      </c>
      <c r="G443" s="12" t="s">
        <v>310</v>
      </c>
      <c r="H443" s="2">
        <v>624</v>
      </c>
      <c r="I443" s="2">
        <f t="shared" si="32"/>
        <v>212.15999999999997</v>
      </c>
      <c r="L443" s="2">
        <v>103.47</v>
      </c>
      <c r="M443" s="2">
        <v>103.47</v>
      </c>
      <c r="N443" s="2">
        <v>103.47</v>
      </c>
      <c r="O443" s="2">
        <v>374.4</v>
      </c>
      <c r="P443" s="2">
        <f t="shared" si="28"/>
        <v>436.79999999999995</v>
      </c>
      <c r="Q443" s="2"/>
      <c r="R443" s="12" t="s">
        <v>737</v>
      </c>
    </row>
    <row r="444" spans="1:18" x14ac:dyDescent="0.25">
      <c r="A444" s="12" t="str">
        <f t="shared" si="30"/>
        <v>7677076770</v>
      </c>
      <c r="B444" s="12" t="str">
        <f t="shared" si="29"/>
        <v>76770 - US RETROPERITONEAL COMPLETE1</v>
      </c>
      <c r="C444" s="12">
        <f t="shared" si="31"/>
        <v>1</v>
      </c>
      <c r="D444" s="5" t="s">
        <v>311</v>
      </c>
      <c r="E444" s="5" t="s">
        <v>312</v>
      </c>
      <c r="F444" s="13">
        <v>76770</v>
      </c>
      <c r="G444" s="12" t="s">
        <v>312</v>
      </c>
      <c r="H444" s="2">
        <v>624</v>
      </c>
      <c r="I444" s="2">
        <f t="shared" si="32"/>
        <v>212.15999999999997</v>
      </c>
      <c r="L444" s="2">
        <v>103.47</v>
      </c>
      <c r="M444" s="2">
        <v>103.47</v>
      </c>
      <c r="N444" s="2">
        <v>103.47</v>
      </c>
      <c r="O444" s="2">
        <v>374.4</v>
      </c>
      <c r="P444" s="2">
        <f t="shared" si="28"/>
        <v>436.79999999999995</v>
      </c>
      <c r="Q444" s="2"/>
      <c r="R444" s="12" t="s">
        <v>737</v>
      </c>
    </row>
    <row r="445" spans="1:18" x14ac:dyDescent="0.25">
      <c r="A445" s="12" t="str">
        <f t="shared" si="30"/>
        <v>7677576775</v>
      </c>
      <c r="B445" s="12" t="str">
        <f t="shared" si="29"/>
        <v>76775 - US RENAL LIMITED W/O BLADDER1</v>
      </c>
      <c r="C445" s="12">
        <f t="shared" si="31"/>
        <v>1</v>
      </c>
      <c r="D445" s="5" t="s">
        <v>313</v>
      </c>
      <c r="E445" s="5" t="s">
        <v>314</v>
      </c>
      <c r="F445" s="13">
        <v>76775</v>
      </c>
      <c r="G445" s="12" t="s">
        <v>314</v>
      </c>
      <c r="H445" s="2">
        <v>680</v>
      </c>
      <c r="I445" s="2">
        <f t="shared" si="32"/>
        <v>231.2</v>
      </c>
      <c r="L445" s="2">
        <v>103.47</v>
      </c>
      <c r="M445" s="2">
        <v>103.47</v>
      </c>
      <c r="N445" s="2">
        <v>103.47</v>
      </c>
      <c r="O445" s="2">
        <v>408</v>
      </c>
      <c r="P445" s="2">
        <f t="shared" si="28"/>
        <v>475.99999999999994</v>
      </c>
      <c r="Q445" s="2"/>
      <c r="R445" s="12" t="s">
        <v>737</v>
      </c>
    </row>
    <row r="446" spans="1:18" x14ac:dyDescent="0.25">
      <c r="A446" s="12" t="str">
        <f t="shared" si="30"/>
        <v>7680576805</v>
      </c>
      <c r="B446" s="12" t="str">
        <f t="shared" si="29"/>
        <v>76805 - OB US &gt;= 14 WKS SNGL FETUS1</v>
      </c>
      <c r="C446" s="12">
        <f t="shared" si="31"/>
        <v>1</v>
      </c>
      <c r="D446" s="5" t="s">
        <v>315</v>
      </c>
      <c r="E446" s="5" t="s">
        <v>316</v>
      </c>
      <c r="F446" s="13">
        <v>76805</v>
      </c>
      <c r="G446" s="12" t="s">
        <v>658</v>
      </c>
      <c r="H446" s="2">
        <v>597</v>
      </c>
      <c r="I446" s="2">
        <f t="shared" si="32"/>
        <v>202.98</v>
      </c>
      <c r="L446" s="2">
        <v>103.47</v>
      </c>
      <c r="M446" s="2">
        <v>103.47</v>
      </c>
      <c r="N446" s="2">
        <v>103.47</v>
      </c>
      <c r="O446" s="2">
        <v>358.2</v>
      </c>
      <c r="P446" s="2">
        <f t="shared" si="28"/>
        <v>417.9</v>
      </c>
      <c r="Q446" s="2"/>
      <c r="R446" s="12" t="s">
        <v>737</v>
      </c>
    </row>
    <row r="447" spans="1:18" x14ac:dyDescent="0.25">
      <c r="A447" s="12" t="str">
        <f t="shared" si="30"/>
        <v>7681376813</v>
      </c>
      <c r="B447" s="12" t="str">
        <f t="shared" si="29"/>
        <v>76813 - US OB &lt; OR = TO 14 WEEKS1</v>
      </c>
      <c r="C447" s="12">
        <f t="shared" si="31"/>
        <v>1</v>
      </c>
      <c r="D447" s="5" t="s">
        <v>317</v>
      </c>
      <c r="E447" s="5" t="s">
        <v>318</v>
      </c>
      <c r="F447" s="13">
        <v>76813</v>
      </c>
      <c r="G447" s="12" t="s">
        <v>318</v>
      </c>
      <c r="H447" s="2">
        <v>616</v>
      </c>
      <c r="I447" s="2">
        <v>209.43999999999997</v>
      </c>
      <c r="L447" s="2">
        <v>103.47</v>
      </c>
      <c r="M447" s="2">
        <v>103.47</v>
      </c>
      <c r="N447" s="2">
        <v>103.47</v>
      </c>
      <c r="O447" s="2">
        <v>369.59999999999997</v>
      </c>
      <c r="P447" s="2">
        <v>431.2</v>
      </c>
      <c r="Q447" s="2"/>
      <c r="R447" s="12" t="s">
        <v>737</v>
      </c>
    </row>
    <row r="448" spans="1:18" x14ac:dyDescent="0.25">
      <c r="A448" s="12" t="str">
        <f t="shared" si="30"/>
        <v>7681576815</v>
      </c>
      <c r="B448" s="12" t="str">
        <f t="shared" si="29"/>
        <v>76815 - US OB/GYN LIMITED1</v>
      </c>
      <c r="C448" s="12">
        <f t="shared" si="31"/>
        <v>1</v>
      </c>
      <c r="D448" s="5" t="s">
        <v>319</v>
      </c>
      <c r="E448" s="5" t="s">
        <v>320</v>
      </c>
      <c r="F448" s="13">
        <v>76815</v>
      </c>
      <c r="G448" s="12" t="s">
        <v>320</v>
      </c>
      <c r="H448" s="2">
        <v>426.8</v>
      </c>
      <c r="I448" s="2">
        <v>145.11199999999999</v>
      </c>
      <c r="L448" s="2">
        <v>103.47</v>
      </c>
      <c r="M448" s="2">
        <v>103.47</v>
      </c>
      <c r="N448" s="2">
        <v>103.47</v>
      </c>
      <c r="O448" s="2">
        <v>256.08</v>
      </c>
      <c r="P448" s="2">
        <v>298.76</v>
      </c>
      <c r="Q448" s="2"/>
      <c r="R448" s="12" t="s">
        <v>737</v>
      </c>
    </row>
    <row r="449" spans="1:18" x14ac:dyDescent="0.25">
      <c r="A449" s="12" t="str">
        <f t="shared" si="30"/>
        <v>7681776817</v>
      </c>
      <c r="B449" s="12" t="str">
        <f t="shared" si="29"/>
        <v>76817 - US OB TRANSVAGINAL1</v>
      </c>
      <c r="C449" s="12">
        <f t="shared" si="31"/>
        <v>1</v>
      </c>
      <c r="D449" s="5" t="s">
        <v>321</v>
      </c>
      <c r="E449" s="5" t="s">
        <v>322</v>
      </c>
      <c r="F449" s="13">
        <v>76817</v>
      </c>
      <c r="G449" s="12" t="s">
        <v>322</v>
      </c>
      <c r="H449" s="2">
        <v>496.65</v>
      </c>
      <c r="I449" s="2">
        <v>168.86099999999999</v>
      </c>
      <c r="L449" s="2">
        <v>103.47</v>
      </c>
      <c r="M449" s="2">
        <v>103.47</v>
      </c>
      <c r="N449" s="2">
        <v>103.47</v>
      </c>
      <c r="O449" s="2">
        <v>297.98999999999995</v>
      </c>
      <c r="P449" s="2">
        <v>347.65499999999997</v>
      </c>
      <c r="Q449" s="2"/>
      <c r="R449" s="12" t="s">
        <v>737</v>
      </c>
    </row>
    <row r="450" spans="1:18" x14ac:dyDescent="0.25">
      <c r="A450" s="12" t="str">
        <f t="shared" si="30"/>
        <v>7681876818</v>
      </c>
      <c r="B450" s="12" t="str">
        <f t="shared" si="29"/>
        <v>76818 - US FETAL BIOPHYSICAL PRO W/NST1</v>
      </c>
      <c r="C450" s="12">
        <f t="shared" si="31"/>
        <v>1</v>
      </c>
      <c r="D450" s="5" t="s">
        <v>323</v>
      </c>
      <c r="E450" s="5" t="s">
        <v>324</v>
      </c>
      <c r="F450" s="13">
        <v>76818</v>
      </c>
      <c r="G450" s="12" t="s">
        <v>324</v>
      </c>
      <c r="H450" s="2">
        <v>511.35</v>
      </c>
      <c r="I450" s="2">
        <v>173.85899999999998</v>
      </c>
      <c r="L450" s="2">
        <v>103.47</v>
      </c>
      <c r="M450" s="2">
        <v>103.47</v>
      </c>
      <c r="N450" s="2">
        <v>103.47</v>
      </c>
      <c r="O450" s="2">
        <v>306.81</v>
      </c>
      <c r="P450" s="2">
        <v>357.94499999999999</v>
      </c>
      <c r="Q450" s="2"/>
      <c r="R450" s="12" t="s">
        <v>737</v>
      </c>
    </row>
    <row r="451" spans="1:18" x14ac:dyDescent="0.25">
      <c r="A451" s="12" t="str">
        <f t="shared" si="30"/>
        <v>7683076830</v>
      </c>
      <c r="B451" s="12" t="str">
        <f t="shared" ref="B451:B514" si="33">D451&amp;" - "&amp;E451&amp;C451</f>
        <v>76830 - TRANSVAGINAL US NON-OB1</v>
      </c>
      <c r="C451" s="12">
        <f t="shared" si="31"/>
        <v>1</v>
      </c>
      <c r="D451" s="5" t="s">
        <v>325</v>
      </c>
      <c r="E451" s="5" t="s">
        <v>326</v>
      </c>
      <c r="F451" s="13">
        <v>76830</v>
      </c>
      <c r="G451" s="12" t="s">
        <v>326</v>
      </c>
      <c r="H451" s="2">
        <v>646.79999999999995</v>
      </c>
      <c r="I451" s="2">
        <v>219.91199999999998</v>
      </c>
      <c r="L451" s="2">
        <v>103.47</v>
      </c>
      <c r="M451" s="2">
        <v>103.47</v>
      </c>
      <c r="N451" s="2">
        <v>103.47</v>
      </c>
      <c r="O451" s="2">
        <v>388.08</v>
      </c>
      <c r="P451" s="2">
        <v>452.75999999999993</v>
      </c>
      <c r="Q451" s="2"/>
      <c r="R451" s="12" t="s">
        <v>737</v>
      </c>
    </row>
    <row r="452" spans="1:18" x14ac:dyDescent="0.25">
      <c r="A452" s="12" t="str">
        <f t="shared" ref="A452:A515" si="34">D452&amp;F452</f>
        <v>7685676856</v>
      </c>
      <c r="B452" s="12" t="str">
        <f t="shared" si="33"/>
        <v>76856 - US EXAM PELVIC COMPLETE1</v>
      </c>
      <c r="C452" s="12">
        <f t="shared" ref="C452:C515" si="35">IF(D452=D451,1+C451,1)</f>
        <v>1</v>
      </c>
      <c r="D452" s="5" t="s">
        <v>327</v>
      </c>
      <c r="E452" s="5" t="s">
        <v>328</v>
      </c>
      <c r="F452" s="13">
        <v>76856</v>
      </c>
      <c r="G452" s="12" t="s">
        <v>328</v>
      </c>
      <c r="H452" s="2">
        <v>588</v>
      </c>
      <c r="I452" s="2">
        <f t="shared" ref="I452:I515" si="36">H452*(1-0.66)</f>
        <v>199.92</v>
      </c>
      <c r="L452" s="2">
        <v>103.47</v>
      </c>
      <c r="M452" s="2">
        <v>103.47</v>
      </c>
      <c r="N452" s="2">
        <v>103.47</v>
      </c>
      <c r="O452" s="2">
        <v>352.8</v>
      </c>
      <c r="P452" s="2">
        <f t="shared" ref="P452:P513" si="37">H452*0.7</f>
        <v>411.59999999999997</v>
      </c>
      <c r="Q452" s="2"/>
      <c r="R452" s="12" t="s">
        <v>737</v>
      </c>
    </row>
    <row r="453" spans="1:18" x14ac:dyDescent="0.25">
      <c r="A453" s="12" t="str">
        <f t="shared" si="34"/>
        <v>7687076870</v>
      </c>
      <c r="B453" s="12" t="str">
        <f t="shared" si="33"/>
        <v>76870 - US SCROTUM &amp; CONTENTS WITH DUPLEX1</v>
      </c>
      <c r="C453" s="12">
        <f t="shared" si="35"/>
        <v>1</v>
      </c>
      <c r="D453" s="5" t="s">
        <v>329</v>
      </c>
      <c r="E453" s="5" t="s">
        <v>330</v>
      </c>
      <c r="F453" s="13">
        <v>76870</v>
      </c>
      <c r="G453" s="12" t="s">
        <v>330</v>
      </c>
      <c r="H453" s="2">
        <v>606.1</v>
      </c>
      <c r="I453" s="2">
        <v>206.07399999999998</v>
      </c>
      <c r="L453" s="2">
        <v>103.47</v>
      </c>
      <c r="M453" s="2">
        <v>103.47</v>
      </c>
      <c r="N453" s="2">
        <v>103.47</v>
      </c>
      <c r="O453" s="2">
        <v>363.66</v>
      </c>
      <c r="P453" s="2">
        <v>424.27</v>
      </c>
      <c r="Q453" s="2"/>
      <c r="R453" s="12" t="s">
        <v>737</v>
      </c>
    </row>
    <row r="454" spans="1:18" x14ac:dyDescent="0.25">
      <c r="A454" s="12" t="str">
        <f t="shared" si="34"/>
        <v>7688176881</v>
      </c>
      <c r="B454" s="12" t="str">
        <f t="shared" si="33"/>
        <v>76881 - US EXTREMITY NONVASC COMPLETE1</v>
      </c>
      <c r="C454" s="12">
        <f t="shared" si="35"/>
        <v>1</v>
      </c>
      <c r="D454" s="5" t="s">
        <v>331</v>
      </c>
      <c r="E454" s="5" t="s">
        <v>332</v>
      </c>
      <c r="F454" s="13">
        <v>76881</v>
      </c>
      <c r="G454" s="12" t="s">
        <v>332</v>
      </c>
      <c r="H454" s="2">
        <v>529</v>
      </c>
      <c r="I454" s="2">
        <f t="shared" si="36"/>
        <v>179.85999999999999</v>
      </c>
      <c r="L454" s="2">
        <v>103.47</v>
      </c>
      <c r="M454" s="2">
        <v>103.47</v>
      </c>
      <c r="N454" s="2">
        <v>103.47</v>
      </c>
      <c r="O454" s="2">
        <v>317.39999999999998</v>
      </c>
      <c r="P454" s="2">
        <f t="shared" si="37"/>
        <v>370.29999999999995</v>
      </c>
      <c r="Q454" s="2"/>
      <c r="R454" s="12" t="s">
        <v>737</v>
      </c>
    </row>
    <row r="455" spans="1:18" x14ac:dyDescent="0.25">
      <c r="A455" s="12" t="str">
        <f t="shared" si="34"/>
        <v>7688276882</v>
      </c>
      <c r="B455" s="12" t="str">
        <f t="shared" si="33"/>
        <v>76882 - US EXTREMITY NONVASCULAR LIMIT1</v>
      </c>
      <c r="C455" s="12">
        <f t="shared" si="35"/>
        <v>1</v>
      </c>
      <c r="D455" s="5" t="s">
        <v>333</v>
      </c>
      <c r="E455" s="5" t="s">
        <v>334</v>
      </c>
      <c r="F455" s="13">
        <v>76882</v>
      </c>
      <c r="G455" s="12" t="s">
        <v>334</v>
      </c>
      <c r="H455" s="2">
        <v>408.45</v>
      </c>
      <c r="I455" s="2">
        <v>138.87299999999999</v>
      </c>
      <c r="L455" s="2">
        <v>103.47</v>
      </c>
      <c r="M455" s="2">
        <v>103.47</v>
      </c>
      <c r="N455" s="2">
        <v>103.47</v>
      </c>
      <c r="O455" s="2">
        <v>245.07</v>
      </c>
      <c r="P455" s="2">
        <v>285.91499999999996</v>
      </c>
      <c r="Q455" s="2"/>
      <c r="R455" s="12" t="s">
        <v>737</v>
      </c>
    </row>
    <row r="456" spans="1:18" x14ac:dyDescent="0.25">
      <c r="A456" s="12" t="str">
        <f t="shared" si="34"/>
        <v>7693776937</v>
      </c>
      <c r="B456" s="12" t="str">
        <f t="shared" si="33"/>
        <v>76937 - US GUIDE VASCULAR ACCESS1</v>
      </c>
      <c r="C456" s="12">
        <f t="shared" si="35"/>
        <v>1</v>
      </c>
      <c r="D456" s="5" t="s">
        <v>335</v>
      </c>
      <c r="E456" s="5" t="s">
        <v>336</v>
      </c>
      <c r="F456" s="13">
        <v>76937</v>
      </c>
      <c r="G456" s="12" t="s">
        <v>336</v>
      </c>
      <c r="H456" s="2">
        <v>577.5</v>
      </c>
      <c r="I456" s="2">
        <v>196.35</v>
      </c>
      <c r="L456" s="2">
        <v>19.989999999999998</v>
      </c>
      <c r="M456" s="2">
        <v>19.989999999999998</v>
      </c>
      <c r="N456" s="2">
        <v>19.989999999999998</v>
      </c>
      <c r="O456" s="2">
        <v>346.5</v>
      </c>
      <c r="P456" s="2">
        <v>404.25</v>
      </c>
      <c r="Q456" s="2"/>
      <c r="R456" s="12" t="s">
        <v>737</v>
      </c>
    </row>
    <row r="457" spans="1:18" x14ac:dyDescent="0.25">
      <c r="A457" s="12" t="str">
        <f t="shared" si="34"/>
        <v>7706177061</v>
      </c>
      <c r="B457" s="12" t="str">
        <f t="shared" si="33"/>
        <v>77061 - 3D TOMO DIAG UNILAT1</v>
      </c>
      <c r="C457" s="12">
        <f t="shared" si="35"/>
        <v>1</v>
      </c>
      <c r="D457" s="5" t="s">
        <v>337</v>
      </c>
      <c r="E457" s="5" t="s">
        <v>338</v>
      </c>
      <c r="F457" s="13">
        <v>77061</v>
      </c>
      <c r="G457" s="12" t="s">
        <v>338</v>
      </c>
      <c r="H457" s="2">
        <v>100.8</v>
      </c>
      <c r="I457" s="2">
        <v>34.271999999999998</v>
      </c>
      <c r="L457" s="2">
        <v>84.34</v>
      </c>
      <c r="M457" s="2">
        <v>84.34</v>
      </c>
      <c r="N457" s="2">
        <v>84.34</v>
      </c>
      <c r="O457" s="2">
        <v>60.48</v>
      </c>
      <c r="P457" s="2">
        <v>70.559999999999988</v>
      </c>
      <c r="Q457" s="2"/>
      <c r="R457" s="12" t="s">
        <v>737</v>
      </c>
    </row>
    <row r="458" spans="1:18" x14ac:dyDescent="0.25">
      <c r="A458" s="12" t="str">
        <f t="shared" si="34"/>
        <v>7706177065</v>
      </c>
      <c r="B458" s="12" t="str">
        <f t="shared" si="33"/>
        <v>77061 - 3D TOMO DIAG UNILAT2</v>
      </c>
      <c r="C458" s="12">
        <f t="shared" si="35"/>
        <v>2</v>
      </c>
      <c r="D458" s="5" t="s">
        <v>337</v>
      </c>
      <c r="E458" s="5" t="s">
        <v>338</v>
      </c>
      <c r="F458" s="13">
        <v>77065</v>
      </c>
      <c r="G458" s="12" t="s">
        <v>659</v>
      </c>
      <c r="H458" s="2">
        <v>229.32</v>
      </c>
      <c r="I458" s="2">
        <v>77.968799999999987</v>
      </c>
      <c r="L458" s="2">
        <v>84.34</v>
      </c>
      <c r="M458" s="2">
        <v>84.34</v>
      </c>
      <c r="N458" s="2">
        <v>84.34</v>
      </c>
      <c r="O458" s="2">
        <v>137.59199999999998</v>
      </c>
      <c r="P458" s="2">
        <v>160.52399999999997</v>
      </c>
      <c r="Q458" s="2"/>
      <c r="R458" s="12" t="s">
        <v>737</v>
      </c>
    </row>
    <row r="459" spans="1:18" x14ac:dyDescent="0.25">
      <c r="A459" s="12" t="str">
        <f t="shared" si="34"/>
        <v>7706277062</v>
      </c>
      <c r="B459" s="12" t="str">
        <f t="shared" si="33"/>
        <v>77062 - 3D TOMO DIAG BILAT1</v>
      </c>
      <c r="C459" s="12">
        <f t="shared" si="35"/>
        <v>1</v>
      </c>
      <c r="D459" s="5" t="s">
        <v>339</v>
      </c>
      <c r="E459" s="5" t="s">
        <v>340</v>
      </c>
      <c r="F459" s="13">
        <v>77062</v>
      </c>
      <c r="G459" s="12" t="s">
        <v>340</v>
      </c>
      <c r="H459" s="2">
        <v>100.8</v>
      </c>
      <c r="I459" s="2">
        <v>34.271999999999998</v>
      </c>
      <c r="L459" s="2">
        <v>107.56</v>
      </c>
      <c r="M459" s="2">
        <v>107.56</v>
      </c>
      <c r="N459" s="2">
        <v>107.56</v>
      </c>
      <c r="O459" s="2">
        <v>60.48</v>
      </c>
      <c r="P459" s="2">
        <v>70.559999999999988</v>
      </c>
      <c r="Q459" s="2"/>
      <c r="R459" s="12" t="s">
        <v>737</v>
      </c>
    </row>
    <row r="460" spans="1:18" x14ac:dyDescent="0.25">
      <c r="A460" s="12" t="str">
        <f t="shared" si="34"/>
        <v>7706276642</v>
      </c>
      <c r="B460" s="12" t="str">
        <f t="shared" si="33"/>
        <v>77062 - 3D TOMO DIAG BILAT2</v>
      </c>
      <c r="C460" s="12">
        <f t="shared" si="35"/>
        <v>2</v>
      </c>
      <c r="D460" s="5" t="s">
        <v>339</v>
      </c>
      <c r="E460" s="5" t="s">
        <v>340</v>
      </c>
      <c r="F460" s="13">
        <v>76642</v>
      </c>
      <c r="G460" s="12" t="s">
        <v>304</v>
      </c>
      <c r="H460" s="2">
        <v>344.4</v>
      </c>
      <c r="I460" s="2">
        <v>117.09599999999998</v>
      </c>
      <c r="L460" s="2">
        <v>59.352800000000002</v>
      </c>
      <c r="M460" s="2">
        <v>59.352800000000002</v>
      </c>
      <c r="N460" s="2">
        <v>59.352800000000002</v>
      </c>
      <c r="O460" s="2">
        <v>206.64</v>
      </c>
      <c r="P460" s="2">
        <v>241.07999999999996</v>
      </c>
      <c r="Q460" s="2"/>
      <c r="R460" s="12" t="s">
        <v>737</v>
      </c>
    </row>
    <row r="461" spans="1:18" x14ac:dyDescent="0.25">
      <c r="A461" s="12" t="str">
        <f t="shared" si="34"/>
        <v>7706277066</v>
      </c>
      <c r="B461" s="12" t="str">
        <f t="shared" si="33"/>
        <v>77062 - 3D TOMO DIAG BILAT3</v>
      </c>
      <c r="C461" s="12">
        <f t="shared" si="35"/>
        <v>3</v>
      </c>
      <c r="D461" s="5" t="s">
        <v>339</v>
      </c>
      <c r="E461" s="5" t="s">
        <v>340</v>
      </c>
      <c r="F461" s="13">
        <v>77066</v>
      </c>
      <c r="G461" s="12" t="s">
        <v>660</v>
      </c>
      <c r="H461" s="2">
        <v>382.2</v>
      </c>
      <c r="I461" s="2">
        <v>129.94799999999998</v>
      </c>
      <c r="L461" s="2">
        <v>107.56</v>
      </c>
      <c r="M461" s="2">
        <v>107.56</v>
      </c>
      <c r="N461" s="2">
        <v>107.56</v>
      </c>
      <c r="O461" s="2">
        <v>229.32</v>
      </c>
      <c r="P461" s="2">
        <v>267.53999999999996</v>
      </c>
      <c r="Q461" s="2"/>
      <c r="R461" s="12" t="s">
        <v>737</v>
      </c>
    </row>
    <row r="462" spans="1:18" x14ac:dyDescent="0.25">
      <c r="A462" s="12" t="str">
        <f t="shared" si="34"/>
        <v>7706577065</v>
      </c>
      <c r="B462" s="12" t="str">
        <f t="shared" si="33"/>
        <v>77065 - Mammography of one breast1</v>
      </c>
      <c r="C462" s="12">
        <f t="shared" si="35"/>
        <v>1</v>
      </c>
      <c r="D462" s="5" t="s">
        <v>341</v>
      </c>
      <c r="E462" s="5" t="s">
        <v>342</v>
      </c>
      <c r="F462" s="13">
        <v>77065</v>
      </c>
      <c r="G462" s="12" t="s">
        <v>659</v>
      </c>
      <c r="H462" s="2">
        <v>229.32</v>
      </c>
      <c r="I462" s="2">
        <v>77.968799999999987</v>
      </c>
      <c r="L462" s="2">
        <v>84.34</v>
      </c>
      <c r="M462" s="2">
        <v>84.34</v>
      </c>
      <c r="N462" s="2">
        <v>84.34</v>
      </c>
      <c r="O462" s="2">
        <v>137.59199999999998</v>
      </c>
      <c r="P462" s="2">
        <v>160.52399999999997</v>
      </c>
      <c r="Q462" s="2"/>
      <c r="R462" s="12" t="s">
        <v>737</v>
      </c>
    </row>
    <row r="463" spans="1:18" x14ac:dyDescent="0.25">
      <c r="A463" s="12" t="str">
        <f t="shared" si="34"/>
        <v>7706576642</v>
      </c>
      <c r="B463" s="12" t="str">
        <f t="shared" si="33"/>
        <v>77065 - Mammography of one breast2</v>
      </c>
      <c r="C463" s="12">
        <f t="shared" si="35"/>
        <v>2</v>
      </c>
      <c r="D463" s="5" t="s">
        <v>341</v>
      </c>
      <c r="E463" s="5" t="s">
        <v>342</v>
      </c>
      <c r="F463" s="13">
        <v>76642</v>
      </c>
      <c r="G463" s="12" t="s">
        <v>304</v>
      </c>
      <c r="H463" s="2">
        <v>344.4</v>
      </c>
      <c r="I463" s="2">
        <v>117.09599999999998</v>
      </c>
      <c r="L463" s="2">
        <v>59.352800000000002</v>
      </c>
      <c r="M463" s="2">
        <v>59.352800000000002</v>
      </c>
      <c r="N463" s="2">
        <v>59.352800000000002</v>
      </c>
      <c r="O463" s="2">
        <v>206.64</v>
      </c>
      <c r="P463" s="2">
        <v>241.07999999999996</v>
      </c>
      <c r="Q463" s="2"/>
      <c r="R463" s="12" t="s">
        <v>737</v>
      </c>
    </row>
    <row r="464" spans="1:18" x14ac:dyDescent="0.25">
      <c r="A464" s="12" t="str">
        <f t="shared" si="34"/>
        <v>7706677066</v>
      </c>
      <c r="B464" s="12" t="str">
        <f t="shared" si="33"/>
        <v>77066 - Mammography of both breasts1</v>
      </c>
      <c r="C464" s="12">
        <f t="shared" si="35"/>
        <v>1</v>
      </c>
      <c r="D464" s="5" t="s">
        <v>343</v>
      </c>
      <c r="E464" s="5" t="s">
        <v>344</v>
      </c>
      <c r="F464" s="13">
        <v>77066</v>
      </c>
      <c r="G464" s="12" t="s">
        <v>660</v>
      </c>
      <c r="H464" s="2">
        <v>382.2</v>
      </c>
      <c r="I464" s="2">
        <v>129.94799999999998</v>
      </c>
      <c r="L464" s="2">
        <v>107.55</v>
      </c>
      <c r="M464" s="2">
        <v>107.55</v>
      </c>
      <c r="N464" s="2">
        <v>107.55</v>
      </c>
      <c r="O464" s="2">
        <v>229.32</v>
      </c>
      <c r="P464" s="2">
        <v>267.53999999999996</v>
      </c>
      <c r="Q464" s="2"/>
      <c r="R464" s="12" t="s">
        <v>737</v>
      </c>
    </row>
    <row r="465" spans="1:18" x14ac:dyDescent="0.25">
      <c r="A465" s="12" t="str">
        <f t="shared" si="34"/>
        <v>7706676642</v>
      </c>
      <c r="B465" s="12" t="str">
        <f t="shared" si="33"/>
        <v>77066 - Mammography of both breasts2</v>
      </c>
      <c r="C465" s="12">
        <f t="shared" si="35"/>
        <v>2</v>
      </c>
      <c r="D465" s="5" t="s">
        <v>343</v>
      </c>
      <c r="E465" s="5" t="s">
        <v>344</v>
      </c>
      <c r="F465" s="13">
        <v>76642</v>
      </c>
      <c r="G465" s="12" t="s">
        <v>304</v>
      </c>
      <c r="H465" s="2">
        <v>344.4</v>
      </c>
      <c r="I465" s="2">
        <v>117.09599999999998</v>
      </c>
      <c r="L465" s="2">
        <v>59.352800000000002</v>
      </c>
      <c r="M465" s="2">
        <v>59.352800000000002</v>
      </c>
      <c r="N465" s="2">
        <v>59.352800000000002</v>
      </c>
      <c r="O465" s="2">
        <v>206.64</v>
      </c>
      <c r="P465" s="2">
        <v>241.07999999999996</v>
      </c>
      <c r="Q465" s="2"/>
      <c r="R465" s="12" t="s">
        <v>737</v>
      </c>
    </row>
    <row r="466" spans="1:18" x14ac:dyDescent="0.25">
      <c r="A466" s="12" t="str">
        <f t="shared" si="34"/>
        <v>7706777067</v>
      </c>
      <c r="B466" s="12" t="str">
        <f t="shared" si="33"/>
        <v>77067 - Mammography, screening, bilateral1</v>
      </c>
      <c r="C466" s="12">
        <f t="shared" si="35"/>
        <v>1</v>
      </c>
      <c r="D466" s="5" t="s">
        <v>345</v>
      </c>
      <c r="E466" s="5" t="s">
        <v>346</v>
      </c>
      <c r="F466" s="13">
        <v>77067</v>
      </c>
      <c r="G466" s="12" t="s">
        <v>661</v>
      </c>
      <c r="H466" s="2">
        <v>220.5</v>
      </c>
      <c r="I466" s="2">
        <v>74.97</v>
      </c>
      <c r="L466" s="2">
        <v>89.18</v>
      </c>
      <c r="M466" s="2">
        <v>89.18</v>
      </c>
      <c r="N466" s="2">
        <v>89.18</v>
      </c>
      <c r="O466" s="2">
        <v>132.29999999999998</v>
      </c>
      <c r="P466" s="2">
        <v>154.35</v>
      </c>
      <c r="Q466" s="2"/>
      <c r="R466" s="12" t="s">
        <v>737</v>
      </c>
    </row>
    <row r="467" spans="1:18" x14ac:dyDescent="0.25">
      <c r="A467" s="12" t="str">
        <f t="shared" si="34"/>
        <v>7708077080</v>
      </c>
      <c r="B467" s="12" t="str">
        <f t="shared" si="33"/>
        <v>77080 - XR BMD DEXA SPINE &gt;= 1 SITE1</v>
      </c>
      <c r="C467" s="12">
        <f t="shared" si="35"/>
        <v>1</v>
      </c>
      <c r="D467" s="5" t="s">
        <v>347</v>
      </c>
      <c r="E467" s="5" t="s">
        <v>348</v>
      </c>
      <c r="F467" s="13">
        <v>77080</v>
      </c>
      <c r="G467" s="12" t="s">
        <v>348</v>
      </c>
      <c r="H467" s="2">
        <v>362.25</v>
      </c>
      <c r="I467" s="2">
        <v>123.16499999999999</v>
      </c>
      <c r="L467" s="2">
        <v>103.47</v>
      </c>
      <c r="M467" s="2">
        <v>103.47</v>
      </c>
      <c r="N467" s="2">
        <v>103.47</v>
      </c>
      <c r="O467" s="2">
        <v>217.35</v>
      </c>
      <c r="P467" s="2">
        <v>253.57499999999999</v>
      </c>
      <c r="Q467" s="2"/>
      <c r="R467" s="12" t="s">
        <v>737</v>
      </c>
    </row>
    <row r="468" spans="1:18" x14ac:dyDescent="0.25">
      <c r="A468" s="12" t="str">
        <f t="shared" si="34"/>
        <v>7729577295</v>
      </c>
      <c r="B468" s="12" t="str">
        <f t="shared" si="33"/>
        <v>77295 - 3 DIMENSIONAL CT SIMULATION1</v>
      </c>
      <c r="C468" s="12">
        <f t="shared" si="35"/>
        <v>1</v>
      </c>
      <c r="D468" s="5" t="s">
        <v>349</v>
      </c>
      <c r="E468" s="5" t="s">
        <v>350</v>
      </c>
      <c r="F468" s="13">
        <v>77295</v>
      </c>
      <c r="G468" s="12" t="s">
        <v>350</v>
      </c>
      <c r="H468" s="2">
        <v>5191.2</v>
      </c>
      <c r="I468" s="2">
        <v>1765.0079999999998</v>
      </c>
      <c r="L468" s="2">
        <v>1149.5899999999999</v>
      </c>
      <c r="M468" s="2">
        <v>1149.5899999999999</v>
      </c>
      <c r="N468" s="2">
        <v>1149.5899999999999</v>
      </c>
      <c r="O468" s="2">
        <v>3114.72</v>
      </c>
      <c r="P468" s="2">
        <v>3633.8399999999997</v>
      </c>
      <c r="Q468" s="2"/>
      <c r="R468" s="12" t="s">
        <v>737</v>
      </c>
    </row>
    <row r="469" spans="1:18" x14ac:dyDescent="0.25">
      <c r="A469" s="12" t="str">
        <f t="shared" si="34"/>
        <v>7729577280</v>
      </c>
      <c r="B469" s="12" t="str">
        <f t="shared" si="33"/>
        <v>77295 - 3 DIMENSIONAL CT SIMULATION2</v>
      </c>
      <c r="C469" s="12">
        <f t="shared" si="35"/>
        <v>2</v>
      </c>
      <c r="D469" s="5" t="s">
        <v>349</v>
      </c>
      <c r="E469" s="5" t="s">
        <v>350</v>
      </c>
      <c r="F469" s="13">
        <v>77280</v>
      </c>
      <c r="G469" s="12" t="s">
        <v>662</v>
      </c>
      <c r="H469" s="2">
        <v>738</v>
      </c>
      <c r="I469" s="2">
        <f t="shared" si="36"/>
        <v>250.92</v>
      </c>
      <c r="L469" s="2">
        <v>117.9152</v>
      </c>
      <c r="M469" s="2">
        <v>117.9152</v>
      </c>
      <c r="N469" s="2">
        <v>117.9152</v>
      </c>
      <c r="O469" s="2">
        <v>442.8</v>
      </c>
      <c r="P469" s="2">
        <f t="shared" si="37"/>
        <v>516.6</v>
      </c>
      <c r="Q469" s="2"/>
      <c r="R469" s="12" t="s">
        <v>737</v>
      </c>
    </row>
    <row r="470" spans="1:18" x14ac:dyDescent="0.25">
      <c r="A470" s="12" t="str">
        <f t="shared" si="34"/>
        <v>7729577290</v>
      </c>
      <c r="B470" s="12" t="str">
        <f t="shared" si="33"/>
        <v>77295 - 3 DIMENSIONAL CT SIMULATION3</v>
      </c>
      <c r="C470" s="12">
        <f t="shared" si="35"/>
        <v>3</v>
      </c>
      <c r="D470" s="5" t="s">
        <v>349</v>
      </c>
      <c r="E470" s="5" t="s">
        <v>350</v>
      </c>
      <c r="F470" s="13">
        <v>77290</v>
      </c>
      <c r="G470" s="12" t="s">
        <v>663</v>
      </c>
      <c r="H470" s="2">
        <v>1512</v>
      </c>
      <c r="I470" s="2">
        <v>514.07999999999993</v>
      </c>
      <c r="L470" s="2">
        <v>306.57119999999998</v>
      </c>
      <c r="M470" s="2">
        <v>306.57119999999998</v>
      </c>
      <c r="N470" s="2">
        <v>306.57119999999998</v>
      </c>
      <c r="O470" s="2">
        <v>907.19999999999993</v>
      </c>
      <c r="P470" s="2">
        <v>1058.3999999999999</v>
      </c>
      <c r="Q470" s="2"/>
      <c r="R470" s="12" t="s">
        <v>737</v>
      </c>
    </row>
    <row r="471" spans="1:18" x14ac:dyDescent="0.25">
      <c r="A471" s="12" t="str">
        <f t="shared" si="34"/>
        <v>7729577300</v>
      </c>
      <c r="B471" s="12" t="str">
        <f t="shared" si="33"/>
        <v>77295 - 3 DIMENSIONAL CT SIMULATION4</v>
      </c>
      <c r="C471" s="12">
        <f t="shared" si="35"/>
        <v>4</v>
      </c>
      <c r="D471" s="5" t="s">
        <v>349</v>
      </c>
      <c r="E471" s="5" t="s">
        <v>350</v>
      </c>
      <c r="F471" s="13">
        <v>77300</v>
      </c>
      <c r="G471" s="12" t="s">
        <v>664</v>
      </c>
      <c r="H471" s="2">
        <v>1806.75</v>
      </c>
      <c r="I471" s="2">
        <f t="shared" si="36"/>
        <v>614.29499999999996</v>
      </c>
      <c r="L471" s="2">
        <v>117.9152</v>
      </c>
      <c r="M471" s="2">
        <v>117.9152</v>
      </c>
      <c r="N471" s="2">
        <v>117.9152</v>
      </c>
      <c r="O471" s="2">
        <v>1084.05</v>
      </c>
      <c r="P471" s="2">
        <f t="shared" si="37"/>
        <v>1264.7249999999999</v>
      </c>
      <c r="Q471" s="2"/>
      <c r="R471" s="12" t="s">
        <v>737</v>
      </c>
    </row>
    <row r="472" spans="1:18" x14ac:dyDescent="0.25">
      <c r="A472" s="12" t="str">
        <f t="shared" si="34"/>
        <v>7729577334</v>
      </c>
      <c r="B472" s="12" t="str">
        <f t="shared" si="33"/>
        <v>77295 - 3 DIMENSIONAL CT SIMULATION5</v>
      </c>
      <c r="C472" s="12">
        <f t="shared" si="35"/>
        <v>5</v>
      </c>
      <c r="D472" s="5" t="s">
        <v>349</v>
      </c>
      <c r="E472" s="5" t="s">
        <v>350</v>
      </c>
      <c r="F472" s="13">
        <v>77334</v>
      </c>
      <c r="G472" s="12" t="s">
        <v>665</v>
      </c>
      <c r="H472" s="2">
        <v>3775.4718749999997</v>
      </c>
      <c r="I472" s="2">
        <f t="shared" si="36"/>
        <v>1283.6604374999997</v>
      </c>
      <c r="L472" s="2">
        <v>306.57119999999998</v>
      </c>
      <c r="M472" s="2">
        <v>306.57119999999998</v>
      </c>
      <c r="N472" s="2">
        <v>306.57119999999998</v>
      </c>
      <c r="O472" s="2">
        <f>H472*0.6</f>
        <v>2265.2831249999999</v>
      </c>
      <c r="P472" s="2">
        <f>H472*0.7</f>
        <v>2642.8303124999998</v>
      </c>
      <c r="Q472" s="2"/>
      <c r="R472" s="12" t="s">
        <v>737</v>
      </c>
    </row>
    <row r="473" spans="1:18" x14ac:dyDescent="0.25">
      <c r="A473" s="12" t="str">
        <f t="shared" si="34"/>
        <v>7729577412</v>
      </c>
      <c r="B473" s="12" t="str">
        <f t="shared" si="33"/>
        <v>77295 - 3 DIMENSIONAL CT SIMULATION6</v>
      </c>
      <c r="C473" s="12">
        <f t="shared" si="35"/>
        <v>6</v>
      </c>
      <c r="D473" s="5" t="s">
        <v>349</v>
      </c>
      <c r="E473" s="5" t="s">
        <v>350</v>
      </c>
      <c r="F473" s="13">
        <v>77412</v>
      </c>
      <c r="G473" s="12" t="s">
        <v>666</v>
      </c>
      <c r="H473" s="2">
        <v>6826.8465517241384</v>
      </c>
      <c r="I473" s="2">
        <f t="shared" si="36"/>
        <v>2321.1278275862069</v>
      </c>
      <c r="L473" s="2">
        <v>213.82400000000001</v>
      </c>
      <c r="M473" s="2">
        <v>213.82400000000001</v>
      </c>
      <c r="N473" s="2">
        <v>213.82400000000001</v>
      </c>
      <c r="O473" s="2">
        <f>H473*0.6</f>
        <v>4096.107931034483</v>
      </c>
      <c r="P473" s="2">
        <f t="shared" si="37"/>
        <v>4778.7925862068969</v>
      </c>
      <c r="Q473" s="2"/>
      <c r="R473" s="12" t="s">
        <v>737</v>
      </c>
    </row>
    <row r="474" spans="1:18" x14ac:dyDescent="0.25">
      <c r="A474" s="12" t="str">
        <f t="shared" si="34"/>
        <v>7807078070</v>
      </c>
      <c r="B474" s="12" t="str">
        <f t="shared" si="33"/>
        <v>78070 - NM PARATHYROID SCAN1</v>
      </c>
      <c r="C474" s="12">
        <f t="shared" si="35"/>
        <v>1</v>
      </c>
      <c r="D474" s="5" t="s">
        <v>351</v>
      </c>
      <c r="E474" s="5" t="s">
        <v>352</v>
      </c>
      <c r="F474" s="13">
        <v>78070</v>
      </c>
      <c r="G474" s="12" t="s">
        <v>352</v>
      </c>
      <c r="H474" s="2">
        <v>1267.3499999999999</v>
      </c>
      <c r="I474" s="2">
        <v>430.89899999999994</v>
      </c>
      <c r="L474" s="2">
        <v>339.82</v>
      </c>
      <c r="M474" s="2">
        <v>339.82</v>
      </c>
      <c r="N474" s="2">
        <v>339.82</v>
      </c>
      <c r="O474" s="2">
        <v>760.41</v>
      </c>
      <c r="P474" s="2">
        <v>887.14499999999987</v>
      </c>
      <c r="Q474" s="2"/>
      <c r="R474" s="12" t="s">
        <v>737</v>
      </c>
    </row>
    <row r="475" spans="1:18" x14ac:dyDescent="0.25">
      <c r="A475" s="12" t="str">
        <f t="shared" si="34"/>
        <v>78070A9500</v>
      </c>
      <c r="B475" s="12" t="str">
        <f t="shared" si="33"/>
        <v>78070 - NM PARATHYROID SCAN2</v>
      </c>
      <c r="C475" s="12">
        <f t="shared" si="35"/>
        <v>2</v>
      </c>
      <c r="D475" s="5" t="s">
        <v>351</v>
      </c>
      <c r="E475" s="5" t="s">
        <v>352</v>
      </c>
      <c r="F475" s="13" t="s">
        <v>667</v>
      </c>
      <c r="G475" s="12" t="s">
        <v>668</v>
      </c>
      <c r="H475" s="2">
        <v>276.14999999999998</v>
      </c>
      <c r="I475" s="2">
        <v>93.890999999999977</v>
      </c>
      <c r="L475" s="2">
        <v>133.87</v>
      </c>
      <c r="M475" s="2">
        <v>133.87</v>
      </c>
      <c r="N475" s="2">
        <v>133.87</v>
      </c>
      <c r="O475" s="2">
        <v>165.68999999999997</v>
      </c>
      <c r="P475" s="2">
        <v>193.30499999999998</v>
      </c>
      <c r="Q475" s="2"/>
      <c r="R475" s="12" t="s">
        <v>737</v>
      </c>
    </row>
    <row r="476" spans="1:18" x14ac:dyDescent="0.25">
      <c r="A476" s="12" t="str">
        <f t="shared" si="34"/>
        <v>7822678226</v>
      </c>
      <c r="B476" s="12" t="str">
        <f t="shared" si="33"/>
        <v>78226 - NM HEPAT BILIARY SCAN W/O DRUG1</v>
      </c>
      <c r="C476" s="12">
        <f t="shared" si="35"/>
        <v>1</v>
      </c>
      <c r="D476" s="5" t="s">
        <v>353</v>
      </c>
      <c r="E476" s="5" t="s">
        <v>354</v>
      </c>
      <c r="F476" s="13">
        <v>78226</v>
      </c>
      <c r="G476" s="12" t="s">
        <v>354</v>
      </c>
      <c r="H476" s="2">
        <v>1744.05</v>
      </c>
      <c r="I476" s="2">
        <v>592.97699999999998</v>
      </c>
      <c r="L476" s="2">
        <v>336.75200000000001</v>
      </c>
      <c r="M476" s="2">
        <v>336.75200000000001</v>
      </c>
      <c r="N476" s="2">
        <v>336.75200000000001</v>
      </c>
      <c r="O476" s="2">
        <v>1046.4299999999998</v>
      </c>
      <c r="P476" s="2">
        <v>1220.8349999999998</v>
      </c>
      <c r="Q476" s="2"/>
      <c r="R476" s="12" t="s">
        <v>737</v>
      </c>
    </row>
    <row r="477" spans="1:18" x14ac:dyDescent="0.25">
      <c r="A477" s="12" t="str">
        <f t="shared" si="34"/>
        <v>78226A9537</v>
      </c>
      <c r="B477" s="12" t="str">
        <f t="shared" si="33"/>
        <v>78226 - NM HEPAT BILIARY SCAN W/O DRUG2</v>
      </c>
      <c r="C477" s="12">
        <f t="shared" si="35"/>
        <v>2</v>
      </c>
      <c r="D477" s="5" t="s">
        <v>353</v>
      </c>
      <c r="E477" s="5" t="s">
        <v>354</v>
      </c>
      <c r="F477" s="13" t="s">
        <v>669</v>
      </c>
      <c r="G477" s="12" t="s">
        <v>670</v>
      </c>
      <c r="H477" s="2">
        <v>94.5</v>
      </c>
      <c r="I477" s="2">
        <v>32.129999999999995</v>
      </c>
      <c r="L477" s="2">
        <v>69.37</v>
      </c>
      <c r="M477" s="2">
        <v>69.37</v>
      </c>
      <c r="N477" s="2">
        <v>69.37</v>
      </c>
      <c r="O477" s="2">
        <v>56.699999999999996</v>
      </c>
      <c r="P477" s="2">
        <v>66.149999999999991</v>
      </c>
      <c r="Q477" s="2"/>
      <c r="R477" s="12" t="s">
        <v>737</v>
      </c>
    </row>
    <row r="478" spans="1:18" x14ac:dyDescent="0.25">
      <c r="A478" s="12" t="str">
        <f t="shared" si="34"/>
        <v>7826478264</v>
      </c>
      <c r="B478" s="12" t="str">
        <f t="shared" si="33"/>
        <v>78264 - NM GASTRIC EMPTYING SCAN1</v>
      </c>
      <c r="C478" s="12">
        <f t="shared" si="35"/>
        <v>1</v>
      </c>
      <c r="D478" s="5" t="s">
        <v>355</v>
      </c>
      <c r="E478" s="5" t="s">
        <v>356</v>
      </c>
      <c r="F478" s="13">
        <v>78264</v>
      </c>
      <c r="G478" s="12" t="s">
        <v>356</v>
      </c>
      <c r="H478" s="2">
        <v>1579.2</v>
      </c>
      <c r="I478" s="2">
        <v>536.928</v>
      </c>
      <c r="L478" s="2">
        <v>336.75200000000001</v>
      </c>
      <c r="M478" s="2">
        <v>336.75200000000001</v>
      </c>
      <c r="N478" s="2">
        <v>336.75200000000001</v>
      </c>
      <c r="O478" s="2">
        <v>947.52</v>
      </c>
      <c r="P478" s="2">
        <v>1105.44</v>
      </c>
      <c r="Q478" s="2"/>
      <c r="R478" s="12" t="s">
        <v>737</v>
      </c>
    </row>
    <row r="479" spans="1:18" x14ac:dyDescent="0.25">
      <c r="A479" s="12" t="str">
        <f t="shared" si="34"/>
        <v>78264A9541</v>
      </c>
      <c r="B479" s="12" t="str">
        <f t="shared" si="33"/>
        <v>78264 - NM GASTRIC EMPTYING SCAN2</v>
      </c>
      <c r="C479" s="12">
        <f t="shared" si="35"/>
        <v>2</v>
      </c>
      <c r="D479" s="5" t="s">
        <v>355</v>
      </c>
      <c r="E479" s="5" t="s">
        <v>356</v>
      </c>
      <c r="F479" s="13" t="s">
        <v>671</v>
      </c>
      <c r="G479" s="12" t="s">
        <v>672</v>
      </c>
      <c r="H479" s="2">
        <v>181.65</v>
      </c>
      <c r="I479" s="2">
        <v>61.760999999999996</v>
      </c>
      <c r="L479" s="2">
        <v>134.56</v>
      </c>
      <c r="M479" s="2">
        <v>134.56</v>
      </c>
      <c r="N479" s="2">
        <v>134.56</v>
      </c>
      <c r="O479" s="2">
        <v>108.99</v>
      </c>
      <c r="P479" s="2">
        <v>127.155</v>
      </c>
      <c r="Q479" s="2"/>
      <c r="R479" s="12" t="s">
        <v>737</v>
      </c>
    </row>
    <row r="480" spans="1:18" x14ac:dyDescent="0.25">
      <c r="A480" s="12" t="str">
        <f t="shared" si="34"/>
        <v>7830078300</v>
      </c>
      <c r="B480" s="12" t="str">
        <f t="shared" si="33"/>
        <v>78300 - NM BONE SCAN LIMITED1</v>
      </c>
      <c r="C480" s="12">
        <f t="shared" si="35"/>
        <v>1</v>
      </c>
      <c r="D480" s="5" t="s">
        <v>357</v>
      </c>
      <c r="E480" s="5" t="s">
        <v>358</v>
      </c>
      <c r="F480" s="13">
        <v>78300</v>
      </c>
      <c r="G480" s="12" t="s">
        <v>358</v>
      </c>
      <c r="H480" s="2">
        <v>964.95</v>
      </c>
      <c r="I480" s="2">
        <v>328.08299999999997</v>
      </c>
      <c r="L480" s="2">
        <v>336.75200000000001</v>
      </c>
      <c r="M480" s="2">
        <v>336.75200000000001</v>
      </c>
      <c r="N480" s="2">
        <v>336.75200000000001</v>
      </c>
      <c r="O480" s="2">
        <v>578.97</v>
      </c>
      <c r="P480" s="2">
        <v>675.46500000000003</v>
      </c>
      <c r="Q480" s="2"/>
      <c r="R480" s="12" t="s">
        <v>737</v>
      </c>
    </row>
    <row r="481" spans="1:18" x14ac:dyDescent="0.25">
      <c r="A481" s="12" t="str">
        <f t="shared" si="34"/>
        <v>78300A9503</v>
      </c>
      <c r="B481" s="12" t="str">
        <f t="shared" si="33"/>
        <v>78300 - NM BONE SCAN LIMITED2</v>
      </c>
      <c r="C481" s="12">
        <f t="shared" si="35"/>
        <v>2</v>
      </c>
      <c r="D481" s="5" t="s">
        <v>357</v>
      </c>
      <c r="E481" s="5" t="s">
        <v>358</v>
      </c>
      <c r="F481" s="13" t="s">
        <v>673</v>
      </c>
      <c r="G481" s="12" t="s">
        <v>744</v>
      </c>
      <c r="H481" s="2">
        <v>53.55</v>
      </c>
      <c r="I481" s="2">
        <v>18.206999999999997</v>
      </c>
      <c r="L481" s="2">
        <v>16.3</v>
      </c>
      <c r="M481" s="2">
        <v>16.3</v>
      </c>
      <c r="N481" s="2">
        <v>16.3</v>
      </c>
      <c r="O481" s="2">
        <v>32.129999999999995</v>
      </c>
      <c r="P481" s="2">
        <v>37.484999999999992</v>
      </c>
      <c r="Q481" s="2"/>
      <c r="R481" s="12" t="s">
        <v>737</v>
      </c>
    </row>
    <row r="482" spans="1:18" x14ac:dyDescent="0.25">
      <c r="A482" s="12" t="str">
        <f t="shared" si="34"/>
        <v>7830678306</v>
      </c>
      <c r="B482" s="12" t="str">
        <f t="shared" si="33"/>
        <v>78306 - NM BONE SCAN WHOLE BODY1</v>
      </c>
      <c r="C482" s="12">
        <f t="shared" si="35"/>
        <v>1</v>
      </c>
      <c r="D482" s="5" t="s">
        <v>359</v>
      </c>
      <c r="E482" s="5" t="s">
        <v>360</v>
      </c>
      <c r="F482" s="13">
        <v>78306</v>
      </c>
      <c r="G482" s="12" t="s">
        <v>360</v>
      </c>
      <c r="H482" s="2">
        <v>1722</v>
      </c>
      <c r="I482" s="2">
        <v>585.4799999999999</v>
      </c>
      <c r="L482" s="2">
        <v>336.75200000000001</v>
      </c>
      <c r="M482" s="2">
        <v>336.75200000000001</v>
      </c>
      <c r="N482" s="2">
        <v>336.75200000000001</v>
      </c>
      <c r="O482" s="2">
        <v>1033.2</v>
      </c>
      <c r="P482" s="2">
        <v>1205.3999999999999</v>
      </c>
      <c r="Q482" s="2"/>
      <c r="R482" s="12" t="s">
        <v>737</v>
      </c>
    </row>
    <row r="483" spans="1:18" x14ac:dyDescent="0.25">
      <c r="A483" s="12" t="str">
        <f t="shared" si="34"/>
        <v>78306A9503</v>
      </c>
      <c r="B483" s="12" t="str">
        <f t="shared" si="33"/>
        <v>78306 - NM BONE SCAN WHOLE BODY2</v>
      </c>
      <c r="C483" s="12">
        <f t="shared" si="35"/>
        <v>2</v>
      </c>
      <c r="D483" s="5" t="s">
        <v>359</v>
      </c>
      <c r="E483" s="5" t="s">
        <v>360</v>
      </c>
      <c r="F483" s="13" t="s">
        <v>673</v>
      </c>
      <c r="G483" s="12" t="s">
        <v>744</v>
      </c>
      <c r="H483" s="2">
        <v>53.55</v>
      </c>
      <c r="I483" s="2">
        <v>18.206999999999997</v>
      </c>
      <c r="L483" s="2">
        <v>16.3</v>
      </c>
      <c r="M483" s="2">
        <v>16.3</v>
      </c>
      <c r="N483" s="2">
        <v>16.3</v>
      </c>
      <c r="O483" s="2">
        <v>32.129999999999995</v>
      </c>
      <c r="P483" s="2">
        <v>37.484999999999992</v>
      </c>
      <c r="Q483" s="2"/>
      <c r="R483" s="12" t="s">
        <v>737</v>
      </c>
    </row>
    <row r="484" spans="1:18" x14ac:dyDescent="0.25">
      <c r="A484" s="12" t="str">
        <f t="shared" si="34"/>
        <v>7831578315</v>
      </c>
      <c r="B484" s="12" t="str">
        <f t="shared" si="33"/>
        <v>78315 - NM BONE SCAN THREE PHASE1</v>
      </c>
      <c r="C484" s="12">
        <f t="shared" si="35"/>
        <v>1</v>
      </c>
      <c r="D484" s="5" t="s">
        <v>361</v>
      </c>
      <c r="E484" s="5" t="s">
        <v>362</v>
      </c>
      <c r="F484" s="13">
        <v>78315</v>
      </c>
      <c r="G484" s="12" t="s">
        <v>362</v>
      </c>
      <c r="H484" s="2">
        <v>1842.75</v>
      </c>
      <c r="I484" s="2">
        <v>626.53499999999997</v>
      </c>
      <c r="L484" s="2">
        <v>336.75200000000001</v>
      </c>
      <c r="M484" s="2">
        <v>336.75200000000001</v>
      </c>
      <c r="N484" s="2">
        <v>336.75200000000001</v>
      </c>
      <c r="O484" s="2">
        <v>1105.6499999999999</v>
      </c>
      <c r="P484" s="2">
        <v>1289.925</v>
      </c>
      <c r="Q484" s="2"/>
      <c r="R484" s="12" t="s">
        <v>737</v>
      </c>
    </row>
    <row r="485" spans="1:18" x14ac:dyDescent="0.25">
      <c r="A485" s="12" t="str">
        <f t="shared" si="34"/>
        <v>78315A9503</v>
      </c>
      <c r="B485" s="12" t="str">
        <f t="shared" si="33"/>
        <v>78315 - NM BONE SCAN THREE PHASE2</v>
      </c>
      <c r="C485" s="12">
        <f t="shared" si="35"/>
        <v>2</v>
      </c>
      <c r="D485" s="5" t="s">
        <v>361</v>
      </c>
      <c r="E485" s="5" t="s">
        <v>362</v>
      </c>
      <c r="F485" s="13" t="s">
        <v>673</v>
      </c>
      <c r="G485" s="12" t="s">
        <v>744</v>
      </c>
      <c r="H485" s="2">
        <v>53.55</v>
      </c>
      <c r="I485" s="2">
        <v>18.206999999999997</v>
      </c>
      <c r="L485" s="2">
        <v>16.3</v>
      </c>
      <c r="M485" s="2">
        <v>16.3</v>
      </c>
      <c r="N485" s="2">
        <v>16.3</v>
      </c>
      <c r="O485" s="2">
        <v>32.129999999999995</v>
      </c>
      <c r="P485" s="2">
        <v>37.484999999999992</v>
      </c>
      <c r="Q485" s="2"/>
      <c r="R485" s="12" t="s">
        <v>737</v>
      </c>
    </row>
    <row r="486" spans="1:18" x14ac:dyDescent="0.25">
      <c r="A486" s="12" t="str">
        <f t="shared" si="34"/>
        <v>7845278452</v>
      </c>
      <c r="B486" s="12" t="str">
        <f t="shared" si="33"/>
        <v>78452 - NM PHARMACO CARDIO STRES MLT1</v>
      </c>
      <c r="C486" s="12">
        <f t="shared" si="35"/>
        <v>1</v>
      </c>
      <c r="D486" s="5" t="s">
        <v>363</v>
      </c>
      <c r="E486" s="5" t="s">
        <v>364</v>
      </c>
      <c r="F486" s="5">
        <v>78452</v>
      </c>
      <c r="G486" s="12" t="s">
        <v>364</v>
      </c>
      <c r="H486" s="2">
        <v>3937.5</v>
      </c>
      <c r="I486" s="2">
        <v>1338.7499999999998</v>
      </c>
      <c r="L486" s="2">
        <v>1174.3699999999999</v>
      </c>
      <c r="M486" s="2">
        <v>1174.3699999999999</v>
      </c>
      <c r="N486" s="2">
        <v>1174.3699999999999</v>
      </c>
      <c r="O486" s="2">
        <v>2362.5</v>
      </c>
      <c r="P486" s="2">
        <v>2756.25</v>
      </c>
      <c r="Q486" s="2"/>
      <c r="R486" s="12" t="s">
        <v>737</v>
      </c>
    </row>
    <row r="487" spans="1:18" x14ac:dyDescent="0.25">
      <c r="A487" s="12" t="str">
        <f t="shared" si="34"/>
        <v>78452A9500</v>
      </c>
      <c r="B487" s="12" t="str">
        <f t="shared" si="33"/>
        <v>78452 - NM PHARMACO CARDIO STRES MLT2</v>
      </c>
      <c r="C487" s="12">
        <f t="shared" si="35"/>
        <v>2</v>
      </c>
      <c r="D487" s="5" t="s">
        <v>363</v>
      </c>
      <c r="E487" s="5" t="s">
        <v>364</v>
      </c>
      <c r="F487" s="13" t="s">
        <v>667</v>
      </c>
      <c r="G487" s="12" t="s">
        <v>668</v>
      </c>
      <c r="H487" s="2">
        <v>519.73809523809518</v>
      </c>
      <c r="I487" s="2">
        <f t="shared" si="36"/>
        <v>176.71095238095234</v>
      </c>
      <c r="L487" s="2">
        <v>133.87</v>
      </c>
      <c r="M487" s="2">
        <v>133.87</v>
      </c>
      <c r="N487" s="2">
        <v>133.87</v>
      </c>
      <c r="O487" s="2">
        <v>311.8428571428571</v>
      </c>
      <c r="P487" s="2">
        <f t="shared" si="37"/>
        <v>363.81666666666661</v>
      </c>
      <c r="Q487" s="2"/>
      <c r="R487" s="12" t="s">
        <v>737</v>
      </c>
    </row>
    <row r="488" spans="1:18" x14ac:dyDescent="0.25">
      <c r="A488" s="12" t="str">
        <f t="shared" si="34"/>
        <v>7870778707</v>
      </c>
      <c r="B488" s="12" t="str">
        <f t="shared" si="33"/>
        <v>78707 - NM RENOGRAM/FLOW/FUNCTION1</v>
      </c>
      <c r="C488" s="12">
        <f t="shared" si="35"/>
        <v>1</v>
      </c>
      <c r="D488" s="5" t="s">
        <v>365</v>
      </c>
      <c r="E488" s="5" t="s">
        <v>366</v>
      </c>
      <c r="F488" s="13">
        <v>78707</v>
      </c>
      <c r="G488" s="12" t="s">
        <v>366</v>
      </c>
      <c r="H488" s="2">
        <v>1589.7</v>
      </c>
      <c r="I488" s="2">
        <v>540.49799999999993</v>
      </c>
      <c r="L488" s="2">
        <v>435.69</v>
      </c>
      <c r="M488" s="2">
        <v>435.69</v>
      </c>
      <c r="N488" s="2">
        <v>435.69</v>
      </c>
      <c r="O488" s="2">
        <v>953.81999999999994</v>
      </c>
      <c r="P488" s="2">
        <v>1112.79</v>
      </c>
      <c r="Q488" s="2"/>
      <c r="R488" s="12" t="s">
        <v>737</v>
      </c>
    </row>
    <row r="489" spans="1:18" x14ac:dyDescent="0.25">
      <c r="A489" s="12" t="str">
        <f t="shared" si="34"/>
        <v>78707A9562</v>
      </c>
      <c r="B489" s="12" t="str">
        <f t="shared" si="33"/>
        <v>78707 - NM RENOGRAM/FLOW/FUNCTION2</v>
      </c>
      <c r="C489" s="12">
        <f t="shared" si="35"/>
        <v>2</v>
      </c>
      <c r="D489" s="5" t="s">
        <v>365</v>
      </c>
      <c r="E489" s="5" t="s">
        <v>366</v>
      </c>
      <c r="F489" s="13" t="s">
        <v>674</v>
      </c>
      <c r="G489" s="12" t="s">
        <v>675</v>
      </c>
      <c r="H489" s="2">
        <v>339.15</v>
      </c>
      <c r="I489" s="2">
        <v>115.31099999999998</v>
      </c>
      <c r="L489" s="2">
        <v>971.56</v>
      </c>
      <c r="M489" s="2">
        <v>971.56</v>
      </c>
      <c r="N489" s="2">
        <v>971.56</v>
      </c>
      <c r="O489" s="2">
        <v>203.48999999999998</v>
      </c>
      <c r="P489" s="2">
        <f t="shared" si="37"/>
        <v>237.40499999999997</v>
      </c>
      <c r="Q489" s="2"/>
      <c r="R489" s="12" t="s">
        <v>737</v>
      </c>
    </row>
    <row r="490" spans="1:18" x14ac:dyDescent="0.25">
      <c r="A490" s="12" t="str">
        <f t="shared" si="34"/>
        <v>7881578815</v>
      </c>
      <c r="B490" s="12" t="str">
        <f t="shared" si="33"/>
        <v>78815 - PT TUMOR IMAGE PET/CT SKULL-THIGH1</v>
      </c>
      <c r="C490" s="12">
        <f t="shared" si="35"/>
        <v>1</v>
      </c>
      <c r="D490" s="5" t="s">
        <v>367</v>
      </c>
      <c r="E490" s="5" t="s">
        <v>368</v>
      </c>
      <c r="F490" s="13">
        <v>78815</v>
      </c>
      <c r="G490" s="12" t="s">
        <v>368</v>
      </c>
      <c r="H490" s="2">
        <v>3794.7</v>
      </c>
      <c r="I490" s="2">
        <v>1290.1979999999999</v>
      </c>
      <c r="L490" s="2">
        <v>1332.2</v>
      </c>
      <c r="M490" s="2">
        <v>1332.2</v>
      </c>
      <c r="N490" s="2">
        <v>1332.2</v>
      </c>
      <c r="O490" s="2">
        <v>2276.8199999999997</v>
      </c>
      <c r="P490" s="2">
        <v>2656.2899999999995</v>
      </c>
      <c r="Q490" s="2"/>
      <c r="R490" s="12" t="s">
        <v>737</v>
      </c>
    </row>
    <row r="491" spans="1:18" x14ac:dyDescent="0.25">
      <c r="A491" s="12" t="str">
        <f t="shared" si="34"/>
        <v>78815A9552</v>
      </c>
      <c r="B491" s="12" t="str">
        <f t="shared" si="33"/>
        <v>78815 - PT TUMOR IMAGE PET/CT SKULL-THIGH2</v>
      </c>
      <c r="C491" s="12">
        <f t="shared" si="35"/>
        <v>2</v>
      </c>
      <c r="D491" s="5" t="s">
        <v>367</v>
      </c>
      <c r="E491" s="5" t="s">
        <v>368</v>
      </c>
      <c r="F491" s="13" t="s">
        <v>676</v>
      </c>
      <c r="G491" s="12" t="s">
        <v>677</v>
      </c>
      <c r="H491" s="2">
        <v>436.8</v>
      </c>
      <c r="I491" s="2">
        <v>148.512</v>
      </c>
      <c r="L491" s="2">
        <v>275</v>
      </c>
      <c r="M491" s="2">
        <v>275</v>
      </c>
      <c r="N491" s="2">
        <v>275</v>
      </c>
      <c r="O491" s="2">
        <v>262.08</v>
      </c>
      <c r="P491" s="2">
        <v>305.76</v>
      </c>
      <c r="Q491" s="2"/>
      <c r="R491" s="12" t="s">
        <v>737</v>
      </c>
    </row>
    <row r="492" spans="1:18" x14ac:dyDescent="0.25">
      <c r="A492" s="12" t="str">
        <f t="shared" si="34"/>
        <v>7881678816</v>
      </c>
      <c r="B492" s="12" t="str">
        <f t="shared" si="33"/>
        <v>78816 - PT TUMOR IMAGE PET/CT FULL BODY1</v>
      </c>
      <c r="C492" s="12">
        <f t="shared" si="35"/>
        <v>1</v>
      </c>
      <c r="D492" s="5" t="s">
        <v>369</v>
      </c>
      <c r="E492" s="5" t="s">
        <v>370</v>
      </c>
      <c r="F492" s="13">
        <v>78816</v>
      </c>
      <c r="G492" s="12" t="s">
        <v>370</v>
      </c>
      <c r="H492" s="2">
        <v>3794.7</v>
      </c>
      <c r="I492" s="2">
        <v>1290.1979999999999</v>
      </c>
      <c r="L492" s="2">
        <v>1332.2</v>
      </c>
      <c r="M492" s="2">
        <v>1332.2</v>
      </c>
      <c r="N492" s="2">
        <v>1332.2</v>
      </c>
      <c r="O492" s="2">
        <v>2276.8199999999997</v>
      </c>
      <c r="P492" s="2">
        <v>2656.2899999999995</v>
      </c>
      <c r="Q492" s="2"/>
      <c r="R492" s="12" t="s">
        <v>737</v>
      </c>
    </row>
    <row r="493" spans="1:18" x14ac:dyDescent="0.25">
      <c r="A493" s="12" t="str">
        <f t="shared" si="34"/>
        <v>78816A9552</v>
      </c>
      <c r="B493" s="12" t="str">
        <f t="shared" si="33"/>
        <v>78816 - PT TUMOR IMAGE PET/CT FULL BODY2</v>
      </c>
      <c r="C493" s="12">
        <f t="shared" si="35"/>
        <v>2</v>
      </c>
      <c r="D493" s="5" t="s">
        <v>369</v>
      </c>
      <c r="E493" s="5" t="s">
        <v>370</v>
      </c>
      <c r="F493" s="13" t="s">
        <v>676</v>
      </c>
      <c r="G493" s="12" t="s">
        <v>677</v>
      </c>
      <c r="H493" s="2">
        <v>436.8</v>
      </c>
      <c r="I493" s="2">
        <v>148.512</v>
      </c>
      <c r="L493" s="2">
        <v>275</v>
      </c>
      <c r="M493" s="2">
        <v>275</v>
      </c>
      <c r="N493" s="2">
        <v>275</v>
      </c>
      <c r="O493" s="2">
        <v>262.08</v>
      </c>
      <c r="P493" s="2">
        <v>305.76</v>
      </c>
      <c r="Q493" s="2"/>
      <c r="R493" s="12" t="s">
        <v>737</v>
      </c>
    </row>
    <row r="494" spans="1:18" x14ac:dyDescent="0.25">
      <c r="A494" s="12" t="str">
        <f t="shared" si="34"/>
        <v>8004880048</v>
      </c>
      <c r="B494" s="12" t="str">
        <f t="shared" si="33"/>
        <v>80048 - Basic metabolic panel1</v>
      </c>
      <c r="C494" s="12">
        <f t="shared" si="35"/>
        <v>1</v>
      </c>
      <c r="D494" s="5" t="s">
        <v>371</v>
      </c>
      <c r="E494" s="5" t="s">
        <v>372</v>
      </c>
      <c r="F494" s="13">
        <v>80048</v>
      </c>
      <c r="G494" s="12" t="s">
        <v>678</v>
      </c>
      <c r="H494" s="2">
        <v>151.32</v>
      </c>
      <c r="I494" s="2">
        <f t="shared" si="36"/>
        <v>51.448799999999991</v>
      </c>
      <c r="L494" s="2">
        <v>10.340000000000002</v>
      </c>
      <c r="M494" s="2">
        <v>10.340000000000002</v>
      </c>
      <c r="N494" s="2">
        <v>10.340000000000002</v>
      </c>
      <c r="O494" s="2">
        <v>7.61</v>
      </c>
      <c r="P494" s="2">
        <f t="shared" si="37"/>
        <v>105.92399999999999</v>
      </c>
      <c r="Q494" s="2"/>
      <c r="R494" s="12" t="s">
        <v>737</v>
      </c>
    </row>
    <row r="495" spans="1:18" x14ac:dyDescent="0.25">
      <c r="A495" s="12" t="str">
        <f t="shared" si="34"/>
        <v>8005380053</v>
      </c>
      <c r="B495" s="12" t="str">
        <f t="shared" si="33"/>
        <v>80053 - Blood test, comprehensive group of blood chemicals1</v>
      </c>
      <c r="C495" s="12">
        <f t="shared" si="35"/>
        <v>1</v>
      </c>
      <c r="D495" s="5" t="s">
        <v>373</v>
      </c>
      <c r="E495" s="5" t="s">
        <v>374</v>
      </c>
      <c r="F495" s="13">
        <v>80053</v>
      </c>
      <c r="G495" s="12" t="s">
        <v>679</v>
      </c>
      <c r="H495" s="2">
        <v>229.72</v>
      </c>
      <c r="I495" s="2">
        <f t="shared" si="36"/>
        <v>78.104799999999997</v>
      </c>
      <c r="L495" s="2">
        <v>12.914000000000001</v>
      </c>
      <c r="M495" s="2">
        <v>12.914000000000001</v>
      </c>
      <c r="N495" s="2">
        <v>12.914000000000001</v>
      </c>
      <c r="O495" s="2">
        <v>9.5</v>
      </c>
      <c r="P495" s="2">
        <f t="shared" si="37"/>
        <v>160.804</v>
      </c>
      <c r="Q495" s="2"/>
      <c r="R495" s="12" t="s">
        <v>737</v>
      </c>
    </row>
    <row r="496" spans="1:18" x14ac:dyDescent="0.25">
      <c r="A496" s="12" t="str">
        <f t="shared" si="34"/>
        <v>8006180061</v>
      </c>
      <c r="B496" s="12" t="str">
        <f t="shared" si="33"/>
        <v>80061 - Blood test, lipids (cholesterol and triglycerides)1</v>
      </c>
      <c r="C496" s="12">
        <f t="shared" si="35"/>
        <v>1</v>
      </c>
      <c r="D496" s="5" t="s">
        <v>375</v>
      </c>
      <c r="E496" s="5" t="s">
        <v>376</v>
      </c>
      <c r="F496" s="13">
        <v>80061</v>
      </c>
      <c r="G496" s="12" t="s">
        <v>680</v>
      </c>
      <c r="H496" s="2">
        <v>120.91</v>
      </c>
      <c r="I496" s="2">
        <f t="shared" si="36"/>
        <v>41.109399999999994</v>
      </c>
      <c r="L496" s="2">
        <v>16.368000000000002</v>
      </c>
      <c r="M496" s="2">
        <v>16.368000000000002</v>
      </c>
      <c r="N496" s="2">
        <v>16.368000000000002</v>
      </c>
      <c r="O496" s="2">
        <v>12.05</v>
      </c>
      <c r="P496" s="2">
        <f t="shared" si="37"/>
        <v>84.636999999999986</v>
      </c>
      <c r="Q496" s="2"/>
      <c r="R496" s="12" t="s">
        <v>737</v>
      </c>
    </row>
    <row r="497" spans="1:18" x14ac:dyDescent="0.25">
      <c r="A497" s="12" t="str">
        <f t="shared" si="34"/>
        <v>8006980069</v>
      </c>
      <c r="B497" s="12" t="str">
        <f t="shared" si="33"/>
        <v>80069 - Kidney function panel test1</v>
      </c>
      <c r="C497" s="12">
        <f t="shared" si="35"/>
        <v>1</v>
      </c>
      <c r="D497" s="5" t="s">
        <v>377</v>
      </c>
      <c r="E497" s="5" t="s">
        <v>378</v>
      </c>
      <c r="F497" s="13">
        <v>80069</v>
      </c>
      <c r="G497" s="12" t="s">
        <v>681</v>
      </c>
      <c r="H497" s="2">
        <v>168</v>
      </c>
      <c r="I497" s="2">
        <f t="shared" si="36"/>
        <v>57.12</v>
      </c>
      <c r="L497" s="2">
        <v>10.615000000000002</v>
      </c>
      <c r="M497" s="2">
        <v>10.615000000000002</v>
      </c>
      <c r="N497" s="2">
        <v>10.615000000000002</v>
      </c>
      <c r="O497" s="2">
        <v>7.81</v>
      </c>
      <c r="P497" s="2">
        <f t="shared" si="37"/>
        <v>117.6</v>
      </c>
      <c r="Q497" s="2"/>
      <c r="R497" s="12" t="s">
        <v>737</v>
      </c>
    </row>
    <row r="498" spans="1:18" x14ac:dyDescent="0.25">
      <c r="A498" s="12" t="str">
        <f t="shared" si="34"/>
        <v>8007680076</v>
      </c>
      <c r="B498" s="12" t="str">
        <f t="shared" si="33"/>
        <v>80076 - Liver function blood test panel1</v>
      </c>
      <c r="C498" s="12">
        <f t="shared" si="35"/>
        <v>1</v>
      </c>
      <c r="D498" s="5" t="s">
        <v>379</v>
      </c>
      <c r="E498" s="5" t="s">
        <v>380</v>
      </c>
      <c r="F498" s="13">
        <v>80076</v>
      </c>
      <c r="G498" s="12" t="s">
        <v>682</v>
      </c>
      <c r="H498" s="2">
        <v>139</v>
      </c>
      <c r="I498" s="2">
        <f t="shared" si="36"/>
        <v>47.26</v>
      </c>
      <c r="L498" s="2">
        <v>9.9880000000000013</v>
      </c>
      <c r="M498" s="2">
        <v>9.9880000000000013</v>
      </c>
      <c r="N498" s="2">
        <v>9.9880000000000013</v>
      </c>
      <c r="O498" s="2">
        <v>7.35</v>
      </c>
      <c r="P498" s="2">
        <f t="shared" si="37"/>
        <v>97.3</v>
      </c>
      <c r="Q498" s="2"/>
      <c r="R498" s="12" t="s">
        <v>737</v>
      </c>
    </row>
    <row r="499" spans="1:18" x14ac:dyDescent="0.25">
      <c r="A499" s="12" t="str">
        <f t="shared" si="34"/>
        <v>8030680306</v>
      </c>
      <c r="B499" s="12" t="str">
        <f t="shared" si="33"/>
        <v>80306 - DRUG SCREEN (MULTIPLE)1</v>
      </c>
      <c r="C499" s="12">
        <f t="shared" si="35"/>
        <v>1</v>
      </c>
      <c r="D499" s="5" t="s">
        <v>381</v>
      </c>
      <c r="E499" s="5" t="s">
        <v>382</v>
      </c>
      <c r="F499" s="13">
        <v>80306</v>
      </c>
      <c r="G499" s="12" t="s">
        <v>382</v>
      </c>
      <c r="H499" s="2">
        <v>245.7</v>
      </c>
      <c r="I499" s="2">
        <f t="shared" si="36"/>
        <v>83.537999999999982</v>
      </c>
      <c r="L499" s="2">
        <v>18.408999999999999</v>
      </c>
      <c r="M499" s="2">
        <v>18.408999999999999</v>
      </c>
      <c r="N499" s="2">
        <v>18.408999999999999</v>
      </c>
      <c r="O499" s="2">
        <v>15.43</v>
      </c>
      <c r="P499" s="2">
        <f t="shared" si="37"/>
        <v>171.98999999999998</v>
      </c>
      <c r="Q499" s="2"/>
      <c r="R499" s="12" t="s">
        <v>737</v>
      </c>
    </row>
    <row r="500" spans="1:18" x14ac:dyDescent="0.25">
      <c r="A500" s="12" t="str">
        <f t="shared" si="34"/>
        <v>8100081000</v>
      </c>
      <c r="B500" s="12" t="str">
        <f t="shared" si="33"/>
        <v>81000 - UA REFLEX TO CULT/SENS1</v>
      </c>
      <c r="C500" s="12">
        <f t="shared" si="35"/>
        <v>1</v>
      </c>
      <c r="D500" s="5" t="s">
        <v>383</v>
      </c>
      <c r="E500" s="5" t="s">
        <v>384</v>
      </c>
      <c r="F500" s="13">
        <v>81000</v>
      </c>
      <c r="G500" s="12" t="s">
        <v>384</v>
      </c>
      <c r="H500" s="2">
        <v>53</v>
      </c>
      <c r="I500" s="2">
        <f t="shared" si="36"/>
        <v>18.02</v>
      </c>
      <c r="L500" s="2">
        <v>4.1204999999999989</v>
      </c>
      <c r="M500" s="2">
        <v>4.1204999999999989</v>
      </c>
      <c r="N500" s="2">
        <v>4.1204999999999989</v>
      </c>
      <c r="O500" s="2">
        <v>3.62</v>
      </c>
      <c r="P500" s="2">
        <f t="shared" si="37"/>
        <v>37.099999999999994</v>
      </c>
      <c r="Q500" s="2"/>
      <c r="R500" s="12" t="s">
        <v>737</v>
      </c>
    </row>
    <row r="501" spans="1:18" x14ac:dyDescent="0.25">
      <c r="A501" s="12" t="str">
        <f t="shared" si="34"/>
        <v>8100381003</v>
      </c>
      <c r="B501" s="12" t="str">
        <f t="shared" si="33"/>
        <v>81003 - URINALYSIS W/O MICRO1</v>
      </c>
      <c r="C501" s="12">
        <f t="shared" si="35"/>
        <v>1</v>
      </c>
      <c r="D501" s="5" t="s">
        <v>385</v>
      </c>
      <c r="E501" s="5" t="s">
        <v>386</v>
      </c>
      <c r="F501" s="13">
        <v>81003</v>
      </c>
      <c r="G501" s="12" t="s">
        <v>386</v>
      </c>
      <c r="H501" s="2">
        <v>41</v>
      </c>
      <c r="I501" s="2">
        <f t="shared" si="36"/>
        <v>13.94</v>
      </c>
      <c r="L501" s="2">
        <v>2.7390000000000003</v>
      </c>
      <c r="M501" s="2">
        <v>2.7390000000000003</v>
      </c>
      <c r="N501" s="2">
        <v>2.7390000000000003</v>
      </c>
      <c r="O501" s="2">
        <v>2.0299999999999998</v>
      </c>
      <c r="P501" s="2">
        <f t="shared" si="37"/>
        <v>28.7</v>
      </c>
      <c r="Q501" s="2"/>
      <c r="R501" s="12" t="s">
        <v>737</v>
      </c>
    </row>
    <row r="502" spans="1:18" x14ac:dyDescent="0.25">
      <c r="A502" s="12" t="str">
        <f t="shared" si="34"/>
        <v>8224782247</v>
      </c>
      <c r="B502" s="12" t="str">
        <f t="shared" si="33"/>
        <v>82247 - BILIRUBIN, TOTAL1</v>
      </c>
      <c r="C502" s="12">
        <f t="shared" si="35"/>
        <v>1</v>
      </c>
      <c r="D502" s="5" t="s">
        <v>387</v>
      </c>
      <c r="E502" s="5" t="s">
        <v>388</v>
      </c>
      <c r="F502" s="13">
        <v>82247</v>
      </c>
      <c r="G502" s="12" t="s">
        <v>388</v>
      </c>
      <c r="H502" s="2">
        <v>51.98</v>
      </c>
      <c r="I502" s="2">
        <f t="shared" si="36"/>
        <v>17.673199999999998</v>
      </c>
      <c r="L502" s="2">
        <v>6.1270000000000007</v>
      </c>
      <c r="M502" s="2">
        <v>6.1270000000000007</v>
      </c>
      <c r="N502" s="2">
        <v>6.1270000000000007</v>
      </c>
      <c r="O502" s="2">
        <v>4.5199999999999996</v>
      </c>
      <c r="P502" s="2">
        <f t="shared" si="37"/>
        <v>36.385999999999996</v>
      </c>
      <c r="Q502" s="2"/>
      <c r="R502" s="12" t="s">
        <v>737</v>
      </c>
    </row>
    <row r="503" spans="1:18" x14ac:dyDescent="0.25">
      <c r="A503" s="12" t="str">
        <f t="shared" si="34"/>
        <v>8224882248</v>
      </c>
      <c r="B503" s="12" t="str">
        <f t="shared" si="33"/>
        <v>82248 - BILIRUBIN, DIRECT1</v>
      </c>
      <c r="C503" s="12">
        <f t="shared" si="35"/>
        <v>1</v>
      </c>
      <c r="D503" s="5" t="s">
        <v>389</v>
      </c>
      <c r="E503" s="5" t="s">
        <v>390</v>
      </c>
      <c r="F503" s="13">
        <v>82248</v>
      </c>
      <c r="G503" s="12" t="s">
        <v>390</v>
      </c>
      <c r="H503" s="2">
        <v>62.18</v>
      </c>
      <c r="I503" s="2">
        <f t="shared" si="36"/>
        <v>21.141199999999998</v>
      </c>
      <c r="L503" s="2">
        <v>6.1270000000000007</v>
      </c>
      <c r="M503" s="2">
        <v>6.1270000000000007</v>
      </c>
      <c r="N503" s="2">
        <v>6.1270000000000007</v>
      </c>
      <c r="O503" s="2">
        <v>4.5199999999999996</v>
      </c>
      <c r="P503" s="2">
        <f t="shared" si="37"/>
        <v>43.525999999999996</v>
      </c>
      <c r="Q503" s="2"/>
      <c r="R503" s="12" t="s">
        <v>737</v>
      </c>
    </row>
    <row r="504" spans="1:18" x14ac:dyDescent="0.25">
      <c r="A504" s="12" t="str">
        <f t="shared" si="34"/>
        <v>8227082270</v>
      </c>
      <c r="B504" s="12" t="str">
        <f t="shared" si="33"/>
        <v>82270 - OCCULT BLOOD, STOOL  # 11</v>
      </c>
      <c r="C504" s="12">
        <f t="shared" si="35"/>
        <v>1</v>
      </c>
      <c r="D504" s="5" t="s">
        <v>391</v>
      </c>
      <c r="E504" s="5" t="s">
        <v>392</v>
      </c>
      <c r="F504" s="13">
        <v>82270</v>
      </c>
      <c r="G504" s="12" t="s">
        <v>392</v>
      </c>
      <c r="H504" s="2">
        <v>36.409999999999997</v>
      </c>
      <c r="I504" s="2">
        <f t="shared" si="36"/>
        <v>12.379399999999997</v>
      </c>
      <c r="L504" s="2">
        <v>4.4894999999999996</v>
      </c>
      <c r="M504" s="2">
        <v>4.4894999999999996</v>
      </c>
      <c r="N504" s="2">
        <v>4.4894999999999996</v>
      </c>
      <c r="O504" s="2">
        <v>3.94</v>
      </c>
      <c r="P504" s="2">
        <f t="shared" si="37"/>
        <v>25.486999999999995</v>
      </c>
      <c r="Q504" s="2"/>
      <c r="R504" s="12" t="s">
        <v>737</v>
      </c>
    </row>
    <row r="505" spans="1:18" x14ac:dyDescent="0.25">
      <c r="A505" s="12" t="str">
        <f t="shared" si="34"/>
        <v>8230682306</v>
      </c>
      <c r="B505" s="12" t="str">
        <f t="shared" si="33"/>
        <v>82306 - VITAMIN D 25 HYDROXY RIA1</v>
      </c>
      <c r="C505" s="12">
        <f t="shared" si="35"/>
        <v>1</v>
      </c>
      <c r="D505" s="5" t="s">
        <v>393</v>
      </c>
      <c r="E505" s="5" t="s">
        <v>394</v>
      </c>
      <c r="F505" s="13">
        <v>82306</v>
      </c>
      <c r="G505" s="12" t="s">
        <v>394</v>
      </c>
      <c r="H505" s="2">
        <v>313</v>
      </c>
      <c r="I505" s="2">
        <f t="shared" si="36"/>
        <v>106.41999999999999</v>
      </c>
      <c r="L505" s="2">
        <v>36.179000000000002</v>
      </c>
      <c r="M505" s="2">
        <v>36.179000000000002</v>
      </c>
      <c r="N505" s="2">
        <v>36.179000000000002</v>
      </c>
      <c r="O505" s="2">
        <v>26.64</v>
      </c>
      <c r="P505" s="2">
        <v>219.1</v>
      </c>
      <c r="Q505" s="2"/>
      <c r="R505" s="12" t="s">
        <v>737</v>
      </c>
    </row>
    <row r="506" spans="1:18" x14ac:dyDescent="0.25">
      <c r="A506" s="12" t="str">
        <f t="shared" si="34"/>
        <v>8265282652</v>
      </c>
      <c r="B506" s="12" t="str">
        <f t="shared" si="33"/>
        <v>82652 - VITAMIN D,1,25-DIHYDROXY #47291</v>
      </c>
      <c r="C506" s="12">
        <f t="shared" si="35"/>
        <v>1</v>
      </c>
      <c r="D506" s="5" t="s">
        <v>395</v>
      </c>
      <c r="E506" s="5" t="s">
        <v>396</v>
      </c>
      <c r="F506" s="13">
        <v>82652</v>
      </c>
      <c r="G506" s="12" t="s">
        <v>396</v>
      </c>
      <c r="H506" s="2">
        <v>333</v>
      </c>
      <c r="I506" s="2">
        <f t="shared" si="36"/>
        <v>113.21999999999998</v>
      </c>
      <c r="L506" s="2">
        <v>47.058000000000007</v>
      </c>
      <c r="M506" s="2">
        <v>47.058000000000007</v>
      </c>
      <c r="N506" s="2">
        <v>47.058000000000007</v>
      </c>
      <c r="O506" s="2">
        <v>34.65</v>
      </c>
      <c r="P506" s="2">
        <f t="shared" si="37"/>
        <v>233.1</v>
      </c>
      <c r="Q506" s="2"/>
      <c r="R506" s="12" t="s">
        <v>737</v>
      </c>
    </row>
    <row r="507" spans="1:18" x14ac:dyDescent="0.25">
      <c r="A507" s="12" t="str">
        <f t="shared" si="34"/>
        <v>8267282672</v>
      </c>
      <c r="B507" s="12" t="str">
        <f t="shared" si="33"/>
        <v>82672 - ESTROGENS1</v>
      </c>
      <c r="C507" s="12">
        <f t="shared" si="35"/>
        <v>1</v>
      </c>
      <c r="D507" s="5" t="s">
        <v>397</v>
      </c>
      <c r="E507" s="5" t="s">
        <v>398</v>
      </c>
      <c r="F507" s="13">
        <v>82672</v>
      </c>
      <c r="G507" s="12" t="s">
        <v>398</v>
      </c>
      <c r="H507" s="2">
        <v>199</v>
      </c>
      <c r="I507" s="2">
        <f t="shared" si="36"/>
        <v>67.66</v>
      </c>
      <c r="L507" s="2">
        <v>26.521000000000001</v>
      </c>
      <c r="M507" s="2">
        <v>26.521000000000001</v>
      </c>
      <c r="N507" s="2">
        <v>26.521000000000001</v>
      </c>
      <c r="O507" s="2">
        <v>19.53</v>
      </c>
      <c r="P507" s="2">
        <f t="shared" si="37"/>
        <v>139.29999999999998</v>
      </c>
      <c r="Q507" s="2"/>
      <c r="R507" s="12" t="s">
        <v>737</v>
      </c>
    </row>
    <row r="508" spans="1:18" x14ac:dyDescent="0.25">
      <c r="A508" s="12" t="str">
        <f t="shared" si="34"/>
        <v>8274682746</v>
      </c>
      <c r="B508" s="12" t="str">
        <f t="shared" si="33"/>
        <v>82746 - FOLIC ACID1</v>
      </c>
      <c r="C508" s="12">
        <f t="shared" si="35"/>
        <v>1</v>
      </c>
      <c r="D508" s="5" t="s">
        <v>399</v>
      </c>
      <c r="E508" s="5" t="s">
        <v>400</v>
      </c>
      <c r="F508" s="13">
        <v>82746</v>
      </c>
      <c r="G508" s="12" t="s">
        <v>400</v>
      </c>
      <c r="H508" s="2">
        <v>112</v>
      </c>
      <c r="I508" s="2">
        <f t="shared" si="36"/>
        <v>38.08</v>
      </c>
      <c r="L508" s="2">
        <v>17.974</v>
      </c>
      <c r="M508" s="2">
        <v>17.974</v>
      </c>
      <c r="N508" s="2">
        <v>17.974</v>
      </c>
      <c r="O508" s="2">
        <v>13.23</v>
      </c>
      <c r="P508" s="2">
        <f t="shared" si="37"/>
        <v>78.399999999999991</v>
      </c>
      <c r="Q508" s="2"/>
      <c r="R508" s="12" t="s">
        <v>737</v>
      </c>
    </row>
    <row r="509" spans="1:18" x14ac:dyDescent="0.25">
      <c r="A509" s="12" t="str">
        <f t="shared" si="34"/>
        <v>8274682607</v>
      </c>
      <c r="B509" s="12" t="str">
        <f t="shared" si="33"/>
        <v>82746 - FOLIC ACID2</v>
      </c>
      <c r="C509" s="12">
        <f t="shared" si="35"/>
        <v>2</v>
      </c>
      <c r="D509" s="5" t="s">
        <v>399</v>
      </c>
      <c r="E509" s="5" t="s">
        <v>400</v>
      </c>
      <c r="F509" s="13">
        <v>82607</v>
      </c>
      <c r="G509" s="12" t="s">
        <v>683</v>
      </c>
      <c r="H509" s="2">
        <v>152</v>
      </c>
      <c r="I509" s="2">
        <f t="shared" si="36"/>
        <v>51.679999999999993</v>
      </c>
      <c r="L509" s="2">
        <v>18.425000000000001</v>
      </c>
      <c r="M509" s="2">
        <v>18.425000000000001</v>
      </c>
      <c r="N509" s="2">
        <v>18.425000000000001</v>
      </c>
      <c r="O509" s="2">
        <v>13.57</v>
      </c>
      <c r="P509" s="2">
        <f>H509*0.7</f>
        <v>106.39999999999999</v>
      </c>
      <c r="Q509" s="2"/>
      <c r="R509" s="12" t="s">
        <v>737</v>
      </c>
    </row>
    <row r="510" spans="1:18" x14ac:dyDescent="0.25">
      <c r="A510" s="12" t="str">
        <f t="shared" si="34"/>
        <v>8294882948</v>
      </c>
      <c r="B510" s="12" t="str">
        <f t="shared" si="33"/>
        <v>82948 - GLUCOSE, WAIVED1</v>
      </c>
      <c r="C510" s="12">
        <f t="shared" si="35"/>
        <v>1</v>
      </c>
      <c r="D510" s="5" t="s">
        <v>401</v>
      </c>
      <c r="E510" s="5" t="s">
        <v>402</v>
      </c>
      <c r="F510" s="13">
        <v>82948</v>
      </c>
      <c r="G510" s="12" t="s">
        <v>402</v>
      </c>
      <c r="H510" s="2">
        <v>21.36</v>
      </c>
      <c r="I510" s="2">
        <f t="shared" si="36"/>
        <v>7.2623999999999995</v>
      </c>
      <c r="L510" s="2">
        <v>5.1659999999999995</v>
      </c>
      <c r="M510" s="2">
        <v>5.1659999999999995</v>
      </c>
      <c r="N510" s="2">
        <v>5.1659999999999995</v>
      </c>
      <c r="O510" s="2">
        <v>4.54</v>
      </c>
      <c r="P510" s="2">
        <f t="shared" si="37"/>
        <v>14.951999999999998</v>
      </c>
      <c r="Q510" s="2"/>
      <c r="R510" s="12" t="s">
        <v>737</v>
      </c>
    </row>
    <row r="511" spans="1:18" x14ac:dyDescent="0.25">
      <c r="A511" s="12" t="str">
        <f t="shared" si="34"/>
        <v>8354083540</v>
      </c>
      <c r="B511" s="12" t="str">
        <f t="shared" si="33"/>
        <v>83540 - IRON1</v>
      </c>
      <c r="C511" s="12">
        <f t="shared" si="35"/>
        <v>1</v>
      </c>
      <c r="D511" s="5" t="s">
        <v>403</v>
      </c>
      <c r="E511" s="5" t="s">
        <v>404</v>
      </c>
      <c r="F511" s="13">
        <v>83540</v>
      </c>
      <c r="G511" s="12" t="s">
        <v>404</v>
      </c>
      <c r="H511" s="2">
        <v>61.02</v>
      </c>
      <c r="I511" s="2">
        <f t="shared" si="36"/>
        <v>20.7468</v>
      </c>
      <c r="L511" s="2">
        <v>7.9090000000000007</v>
      </c>
      <c r="M511" s="2">
        <v>7.9090000000000007</v>
      </c>
      <c r="N511" s="2">
        <v>7.9090000000000007</v>
      </c>
      <c r="O511" s="2">
        <v>5.82</v>
      </c>
      <c r="P511" s="2">
        <f t="shared" si="37"/>
        <v>42.713999999999999</v>
      </c>
      <c r="Q511" s="2"/>
      <c r="R511" s="12" t="s">
        <v>737</v>
      </c>
    </row>
    <row r="512" spans="1:18" x14ac:dyDescent="0.25">
      <c r="A512" s="12" t="str">
        <f t="shared" si="34"/>
        <v>8355083550</v>
      </c>
      <c r="B512" s="12" t="str">
        <f t="shared" si="33"/>
        <v>83550 - IRON BINDING CAPACITY1</v>
      </c>
      <c r="C512" s="12">
        <f t="shared" si="35"/>
        <v>1</v>
      </c>
      <c r="D512" s="5" t="s">
        <v>405</v>
      </c>
      <c r="E512" s="5" t="s">
        <v>406</v>
      </c>
      <c r="F512" s="13">
        <v>83550</v>
      </c>
      <c r="G512" s="12" t="s">
        <v>406</v>
      </c>
      <c r="H512" s="2">
        <v>77.97</v>
      </c>
      <c r="I512" s="2">
        <f t="shared" si="36"/>
        <v>26.509799999999998</v>
      </c>
      <c r="L512" s="2">
        <v>10.681000000000001</v>
      </c>
      <c r="M512" s="2">
        <v>10.681000000000001</v>
      </c>
      <c r="N512" s="2">
        <v>10.681000000000001</v>
      </c>
      <c r="O512" s="2">
        <v>7.87</v>
      </c>
      <c r="P512" s="2">
        <f t="shared" si="37"/>
        <v>54.578999999999994</v>
      </c>
      <c r="Q512" s="2"/>
      <c r="R512" s="12" t="s">
        <v>737</v>
      </c>
    </row>
    <row r="513" spans="1:18" x14ac:dyDescent="0.25">
      <c r="A513" s="12" t="str">
        <f t="shared" si="34"/>
        <v>8355082728</v>
      </c>
      <c r="B513" s="12" t="str">
        <f t="shared" si="33"/>
        <v>83550 - IRON BINDING CAPACITY2</v>
      </c>
      <c r="C513" s="12">
        <f t="shared" si="35"/>
        <v>2</v>
      </c>
      <c r="D513" s="5" t="s">
        <v>405</v>
      </c>
      <c r="E513" s="5" t="s">
        <v>406</v>
      </c>
      <c r="F513" s="13">
        <v>82728</v>
      </c>
      <c r="G513" s="12" t="s">
        <v>684</v>
      </c>
      <c r="H513" s="2">
        <v>118</v>
      </c>
      <c r="I513" s="2">
        <f t="shared" si="36"/>
        <v>40.119999999999997</v>
      </c>
      <c r="L513" s="2">
        <v>16.665000000000003</v>
      </c>
      <c r="M513" s="2">
        <v>16.665000000000003</v>
      </c>
      <c r="N513" s="2">
        <v>16.665000000000003</v>
      </c>
      <c r="O513" s="2">
        <v>12.27</v>
      </c>
      <c r="P513" s="2">
        <f t="shared" si="37"/>
        <v>82.6</v>
      </c>
      <c r="Q513" s="2"/>
      <c r="R513" s="12" t="s">
        <v>737</v>
      </c>
    </row>
    <row r="514" spans="1:18" x14ac:dyDescent="0.25">
      <c r="A514" s="12" t="str">
        <f t="shared" si="34"/>
        <v>8355083540</v>
      </c>
      <c r="B514" s="12" t="str">
        <f t="shared" si="33"/>
        <v>83550 - IRON BINDING CAPACITY3</v>
      </c>
      <c r="C514" s="12">
        <f t="shared" si="35"/>
        <v>3</v>
      </c>
      <c r="D514" s="5" t="s">
        <v>405</v>
      </c>
      <c r="E514" s="5" t="s">
        <v>406</v>
      </c>
      <c r="F514" s="13">
        <v>83540</v>
      </c>
      <c r="G514" s="12" t="s">
        <v>404</v>
      </c>
      <c r="H514" s="2">
        <v>61.02</v>
      </c>
      <c r="I514" s="2">
        <f t="shared" si="36"/>
        <v>20.7468</v>
      </c>
      <c r="L514" s="2">
        <v>7.9090000000000007</v>
      </c>
      <c r="M514" s="2">
        <v>7.9090000000000007</v>
      </c>
      <c r="N514" s="2">
        <v>7.9090000000000007</v>
      </c>
      <c r="O514" s="2">
        <v>5.82</v>
      </c>
      <c r="P514" s="2">
        <f t="shared" ref="P514:P577" si="38">H514*0.7</f>
        <v>42.713999999999999</v>
      </c>
      <c r="Q514" s="2"/>
      <c r="R514" s="12" t="s">
        <v>737</v>
      </c>
    </row>
    <row r="515" spans="1:18" x14ac:dyDescent="0.25">
      <c r="A515" s="12" t="str">
        <f t="shared" si="34"/>
        <v>8373583735</v>
      </c>
      <c r="B515" s="12" t="str">
        <f t="shared" ref="B515:B578" si="39">D515&amp;" - "&amp;E515&amp;C515</f>
        <v>83735 - MAGNESIUM1</v>
      </c>
      <c r="C515" s="12">
        <f t="shared" si="35"/>
        <v>1</v>
      </c>
      <c r="D515" s="5" t="s">
        <v>407</v>
      </c>
      <c r="E515" s="5" t="s">
        <v>408</v>
      </c>
      <c r="F515" s="13">
        <v>83735</v>
      </c>
      <c r="G515" s="12" t="s">
        <v>408</v>
      </c>
      <c r="H515" s="2">
        <v>51</v>
      </c>
      <c r="I515" s="2">
        <f t="shared" si="36"/>
        <v>17.34</v>
      </c>
      <c r="L515" s="2">
        <v>8.1840000000000011</v>
      </c>
      <c r="M515" s="2">
        <v>8.1840000000000011</v>
      </c>
      <c r="N515" s="2">
        <v>8.1840000000000011</v>
      </c>
      <c r="O515" s="2">
        <v>6.03</v>
      </c>
      <c r="P515" s="2">
        <f t="shared" si="38"/>
        <v>35.699999999999996</v>
      </c>
      <c r="Q515" s="2"/>
      <c r="R515" s="12" t="s">
        <v>737</v>
      </c>
    </row>
    <row r="516" spans="1:18" x14ac:dyDescent="0.25">
      <c r="A516" s="12" t="str">
        <f t="shared" ref="A516:A579" si="40">D516&amp;F516</f>
        <v>8410084100</v>
      </c>
      <c r="B516" s="12" t="str">
        <f t="shared" si="39"/>
        <v>84100 - PHOSPHORUS1</v>
      </c>
      <c r="C516" s="12">
        <f t="shared" ref="C516:C579" si="41">IF(D516=D515,1+C515,1)</f>
        <v>1</v>
      </c>
      <c r="D516" s="5" t="s">
        <v>409</v>
      </c>
      <c r="E516" s="5" t="s">
        <v>410</v>
      </c>
      <c r="F516" s="13">
        <v>84100</v>
      </c>
      <c r="G516" s="12" t="s">
        <v>410</v>
      </c>
      <c r="H516" s="2">
        <v>64.41</v>
      </c>
      <c r="I516" s="2">
        <f t="shared" ref="I516:I579" si="42">H516*(1-0.66)</f>
        <v>21.899399999999996</v>
      </c>
      <c r="L516" s="2">
        <v>5.7969999999999997</v>
      </c>
      <c r="M516" s="2">
        <v>5.7969999999999997</v>
      </c>
      <c r="N516" s="2">
        <v>5.7969999999999997</v>
      </c>
      <c r="O516" s="2">
        <v>4.2699999999999996</v>
      </c>
      <c r="P516" s="2">
        <f t="shared" si="38"/>
        <v>45.086999999999996</v>
      </c>
      <c r="Q516" s="2"/>
      <c r="R516" s="12" t="s">
        <v>737</v>
      </c>
    </row>
    <row r="517" spans="1:18" x14ac:dyDescent="0.25">
      <c r="A517" s="12" t="str">
        <f t="shared" si="40"/>
        <v>8415384153</v>
      </c>
      <c r="B517" s="12" t="str">
        <f t="shared" si="39"/>
        <v>84153 - PSA, TOTAL DIAGNOSTIC1</v>
      </c>
      <c r="C517" s="12">
        <f t="shared" si="41"/>
        <v>1</v>
      </c>
      <c r="D517" s="5" t="s">
        <v>411</v>
      </c>
      <c r="E517" s="5" t="s">
        <v>412</v>
      </c>
      <c r="F517" s="13">
        <v>84153</v>
      </c>
      <c r="G517" s="12" t="s">
        <v>412</v>
      </c>
      <c r="H517" s="2">
        <v>144.63999999999999</v>
      </c>
      <c r="I517" s="2">
        <f t="shared" si="42"/>
        <v>49.177599999999991</v>
      </c>
      <c r="L517" s="2">
        <v>22.484000000000002</v>
      </c>
      <c r="M517" s="2">
        <v>22.484000000000002</v>
      </c>
      <c r="N517" s="2">
        <v>22.484000000000002</v>
      </c>
      <c r="O517" s="2">
        <v>16.55</v>
      </c>
      <c r="P517" s="2">
        <f t="shared" si="38"/>
        <v>101.24799999999999</v>
      </c>
      <c r="Q517" s="2"/>
      <c r="R517" s="12" t="s">
        <v>737</v>
      </c>
    </row>
    <row r="518" spans="1:18" x14ac:dyDescent="0.25">
      <c r="A518" s="12" t="str">
        <f t="shared" si="40"/>
        <v>8415484154</v>
      </c>
      <c r="B518" s="12" t="str">
        <f t="shared" si="39"/>
        <v>84154 - PSA, FREE1</v>
      </c>
      <c r="C518" s="12">
        <f t="shared" si="41"/>
        <v>1</v>
      </c>
      <c r="D518" s="5" t="s">
        <v>413</v>
      </c>
      <c r="E518" s="5" t="s">
        <v>414</v>
      </c>
      <c r="F518" s="13">
        <v>84154</v>
      </c>
      <c r="G518" s="12" t="s">
        <v>414</v>
      </c>
      <c r="H518" s="2">
        <v>120.91</v>
      </c>
      <c r="I518" s="2">
        <f t="shared" si="42"/>
        <v>41.109399999999994</v>
      </c>
      <c r="L518" s="2">
        <v>22.484000000000002</v>
      </c>
      <c r="M518" s="2">
        <v>22.484000000000002</v>
      </c>
      <c r="N518" s="2">
        <v>22.484000000000002</v>
      </c>
      <c r="O518" s="2">
        <v>16.55</v>
      </c>
      <c r="P518" s="2">
        <f t="shared" si="38"/>
        <v>84.636999999999986</v>
      </c>
      <c r="Q518" s="2"/>
      <c r="R518" s="12" t="s">
        <v>737</v>
      </c>
    </row>
    <row r="519" spans="1:18" x14ac:dyDescent="0.25">
      <c r="A519" s="12" t="str">
        <f t="shared" si="40"/>
        <v>8415484153</v>
      </c>
      <c r="B519" s="12" t="str">
        <f t="shared" si="39"/>
        <v>84154 - PSA, FREE2</v>
      </c>
      <c r="C519" s="12">
        <f t="shared" si="41"/>
        <v>2</v>
      </c>
      <c r="D519" s="5" t="s">
        <v>413</v>
      </c>
      <c r="E519" s="5" t="s">
        <v>414</v>
      </c>
      <c r="F519" s="13">
        <v>84153</v>
      </c>
      <c r="G519" s="12" t="s">
        <v>412</v>
      </c>
      <c r="H519" s="2">
        <v>144.63999999999999</v>
      </c>
      <c r="I519" s="2">
        <f t="shared" si="42"/>
        <v>49.177599999999991</v>
      </c>
      <c r="L519" s="2">
        <v>22.484000000000002</v>
      </c>
      <c r="M519" s="2">
        <v>22.484000000000002</v>
      </c>
      <c r="N519" s="2">
        <v>22.484000000000002</v>
      </c>
      <c r="O519" s="2">
        <v>16.55</v>
      </c>
      <c r="P519" s="2">
        <f t="shared" si="38"/>
        <v>101.24799999999999</v>
      </c>
      <c r="Q519" s="2"/>
      <c r="R519" s="12" t="s">
        <v>737</v>
      </c>
    </row>
    <row r="520" spans="1:18" x14ac:dyDescent="0.25">
      <c r="A520" s="12" t="str">
        <f t="shared" si="40"/>
        <v>8444384443</v>
      </c>
      <c r="B520" s="12" t="str">
        <f t="shared" si="39"/>
        <v>84443 - Blood test, thyroid stimulating hormone (TSH)1</v>
      </c>
      <c r="C520" s="12">
        <f t="shared" si="41"/>
        <v>1</v>
      </c>
      <c r="D520" s="5" t="s">
        <v>415</v>
      </c>
      <c r="E520" s="5" t="s">
        <v>416</v>
      </c>
      <c r="F520" s="13">
        <v>84443</v>
      </c>
      <c r="G520" s="12" t="s">
        <v>685</v>
      </c>
      <c r="H520" s="2">
        <v>134.72</v>
      </c>
      <c r="I520" s="2">
        <f t="shared" si="42"/>
        <v>45.804799999999993</v>
      </c>
      <c r="L520" s="2">
        <v>20.537000000000003</v>
      </c>
      <c r="M520" s="2">
        <v>20.537000000000003</v>
      </c>
      <c r="N520" s="2">
        <v>20.537000000000003</v>
      </c>
      <c r="O520" s="2">
        <v>15.12</v>
      </c>
      <c r="P520" s="2">
        <f t="shared" si="38"/>
        <v>94.303999999999988</v>
      </c>
      <c r="Q520" s="2"/>
      <c r="R520" s="12" t="s">
        <v>737</v>
      </c>
    </row>
    <row r="521" spans="1:18" x14ac:dyDescent="0.25">
      <c r="A521" s="12" t="str">
        <f t="shared" si="40"/>
        <v>8447884478</v>
      </c>
      <c r="B521" s="12" t="str">
        <f t="shared" si="39"/>
        <v>84478 - TRIGLYCERIDES1</v>
      </c>
      <c r="C521" s="12">
        <f t="shared" si="41"/>
        <v>1</v>
      </c>
      <c r="D521" s="5" t="s">
        <v>417</v>
      </c>
      <c r="E521" s="5" t="s">
        <v>418</v>
      </c>
      <c r="F521" s="13">
        <v>84478</v>
      </c>
      <c r="G521" s="12" t="s">
        <v>418</v>
      </c>
      <c r="H521" s="2">
        <v>64.41</v>
      </c>
      <c r="I521" s="2">
        <f t="shared" si="42"/>
        <v>21.899399999999996</v>
      </c>
      <c r="L521" s="2">
        <v>7.0180000000000007</v>
      </c>
      <c r="M521" s="2">
        <v>7.0180000000000007</v>
      </c>
      <c r="N521" s="2">
        <v>7.0180000000000007</v>
      </c>
      <c r="O521" s="2">
        <v>5.17</v>
      </c>
      <c r="P521" s="2">
        <f t="shared" si="38"/>
        <v>45.086999999999996</v>
      </c>
      <c r="Q521" s="2"/>
      <c r="R521" s="12" t="s">
        <v>737</v>
      </c>
    </row>
    <row r="522" spans="1:18" x14ac:dyDescent="0.25">
      <c r="A522" s="12" t="str">
        <f t="shared" si="40"/>
        <v>8470384703</v>
      </c>
      <c r="B522" s="12" t="str">
        <f t="shared" si="39"/>
        <v>84703 - PREGNANCY TEST URINE1</v>
      </c>
      <c r="C522" s="12">
        <f t="shared" si="41"/>
        <v>1</v>
      </c>
      <c r="D522" s="5" t="s">
        <v>419</v>
      </c>
      <c r="E522" s="5" t="s">
        <v>420</v>
      </c>
      <c r="F522" s="13">
        <v>84703</v>
      </c>
      <c r="G522" s="12" t="s">
        <v>420</v>
      </c>
      <c r="H522" s="2">
        <v>103.96</v>
      </c>
      <c r="I522" s="2">
        <f t="shared" si="42"/>
        <v>35.346399999999996</v>
      </c>
      <c r="L522" s="2">
        <v>9.1959999999999997</v>
      </c>
      <c r="M522" s="2">
        <v>9.1959999999999997</v>
      </c>
      <c r="N522" s="2">
        <v>9.1959999999999997</v>
      </c>
      <c r="O522" s="2">
        <v>6.77</v>
      </c>
      <c r="P522" s="2">
        <f t="shared" si="38"/>
        <v>72.771999999999991</v>
      </c>
      <c r="Q522" s="2"/>
      <c r="R522" s="12" t="s">
        <v>737</v>
      </c>
    </row>
    <row r="523" spans="1:18" x14ac:dyDescent="0.25">
      <c r="A523" s="12" t="str">
        <f t="shared" si="40"/>
        <v>8501885018</v>
      </c>
      <c r="B523" s="12" t="str">
        <f t="shared" si="39"/>
        <v>85018 - HEMOGLOBIN1</v>
      </c>
      <c r="C523" s="12">
        <f t="shared" si="41"/>
        <v>1</v>
      </c>
      <c r="D523" s="5" t="s">
        <v>421</v>
      </c>
      <c r="E523" s="5" t="s">
        <v>422</v>
      </c>
      <c r="F523" s="13">
        <v>85018</v>
      </c>
      <c r="G523" s="12" t="s">
        <v>422</v>
      </c>
      <c r="H523" s="2">
        <v>31.64</v>
      </c>
      <c r="I523" s="2">
        <f t="shared" si="42"/>
        <v>10.7576</v>
      </c>
      <c r="L523" s="2">
        <v>2.8930000000000002</v>
      </c>
      <c r="M523" s="2">
        <v>2.8930000000000002</v>
      </c>
      <c r="N523" s="2">
        <v>2.8930000000000002</v>
      </c>
      <c r="O523" s="2">
        <v>2.13</v>
      </c>
      <c r="P523" s="2">
        <f t="shared" si="38"/>
        <v>22.148</v>
      </c>
      <c r="Q523" s="2"/>
      <c r="R523" s="12" t="s">
        <v>737</v>
      </c>
    </row>
    <row r="524" spans="1:18" x14ac:dyDescent="0.25">
      <c r="A524" s="12" t="str">
        <f t="shared" si="40"/>
        <v>8501485014</v>
      </c>
      <c r="B524" s="12" t="str">
        <f t="shared" si="39"/>
        <v>85014 - HEMATOCRIT1</v>
      </c>
      <c r="C524" s="12">
        <f t="shared" si="41"/>
        <v>1</v>
      </c>
      <c r="D524" s="5">
        <v>85014</v>
      </c>
      <c r="E524" s="5" t="s">
        <v>423</v>
      </c>
      <c r="F524" s="13">
        <v>85014</v>
      </c>
      <c r="G524" s="12" t="s">
        <v>423</v>
      </c>
      <c r="H524" s="2">
        <v>32.770000000000003</v>
      </c>
      <c r="I524" s="2">
        <f t="shared" si="42"/>
        <v>11.1418</v>
      </c>
      <c r="L524" s="2">
        <v>2.8930000000000002</v>
      </c>
      <c r="M524" s="2">
        <v>2.8930000000000002</v>
      </c>
      <c r="N524" s="2">
        <v>2.8930000000000002</v>
      </c>
      <c r="O524" s="2">
        <v>2.13</v>
      </c>
      <c r="P524" s="2">
        <f t="shared" si="38"/>
        <v>22.939</v>
      </c>
      <c r="Q524" s="2"/>
      <c r="R524" s="12" t="s">
        <v>737</v>
      </c>
    </row>
    <row r="525" spans="1:18" x14ac:dyDescent="0.25">
      <c r="A525" s="12" t="str">
        <f t="shared" si="40"/>
        <v>8502585025</v>
      </c>
      <c r="B525" s="12" t="str">
        <f t="shared" si="39"/>
        <v>85025 - Complete blood cell count, with differential white blood cells, automated1</v>
      </c>
      <c r="C525" s="12">
        <f t="shared" si="41"/>
        <v>1</v>
      </c>
      <c r="D525" s="5" t="s">
        <v>424</v>
      </c>
      <c r="E525" s="5" t="s">
        <v>425</v>
      </c>
      <c r="F525" s="13">
        <v>85025</v>
      </c>
      <c r="G525" s="12" t="s">
        <v>686</v>
      </c>
      <c r="H525" s="2">
        <v>94.66</v>
      </c>
      <c r="I525" s="2">
        <f t="shared" si="42"/>
        <v>32.184399999999997</v>
      </c>
      <c r="L525" s="2">
        <v>9.4930000000000021</v>
      </c>
      <c r="M525" s="2">
        <v>9.4930000000000021</v>
      </c>
      <c r="N525" s="2">
        <v>9.4930000000000021</v>
      </c>
      <c r="O525" s="2">
        <v>6.99</v>
      </c>
      <c r="P525" s="2">
        <f t="shared" si="38"/>
        <v>66.262</v>
      </c>
      <c r="Q525" s="2"/>
      <c r="R525" s="12" t="s">
        <v>737</v>
      </c>
    </row>
    <row r="526" spans="1:18" x14ac:dyDescent="0.25">
      <c r="A526" s="12" t="str">
        <f t="shared" si="40"/>
        <v>8502785027</v>
      </c>
      <c r="B526" s="12" t="str">
        <f t="shared" si="39"/>
        <v>85027 - Complete blood count, automated1</v>
      </c>
      <c r="C526" s="12">
        <f t="shared" si="41"/>
        <v>1</v>
      </c>
      <c r="D526" s="5" t="s">
        <v>426</v>
      </c>
      <c r="E526" s="5" t="s">
        <v>427</v>
      </c>
      <c r="F526" s="13">
        <v>85027</v>
      </c>
      <c r="G526" s="12" t="s">
        <v>617</v>
      </c>
      <c r="H526" s="2">
        <v>80</v>
      </c>
      <c r="I526" s="2">
        <f t="shared" si="42"/>
        <v>27.199999999999996</v>
      </c>
      <c r="L526" s="2">
        <v>7.8980000000000006</v>
      </c>
      <c r="M526" s="2">
        <v>7.8980000000000006</v>
      </c>
      <c r="N526" s="2">
        <v>7.8980000000000006</v>
      </c>
      <c r="O526" s="2">
        <v>5.82</v>
      </c>
      <c r="P526" s="2">
        <f t="shared" si="38"/>
        <v>56</v>
      </c>
      <c r="Q526" s="2"/>
      <c r="R526" s="12" t="s">
        <v>737</v>
      </c>
    </row>
    <row r="527" spans="1:18" x14ac:dyDescent="0.25">
      <c r="A527" s="12" t="str">
        <f t="shared" si="40"/>
        <v>8561085610</v>
      </c>
      <c r="B527" s="12" t="str">
        <f t="shared" si="39"/>
        <v>85610 - Blood test, clotting time1</v>
      </c>
      <c r="C527" s="12">
        <f t="shared" si="41"/>
        <v>1</v>
      </c>
      <c r="D527" s="5" t="s">
        <v>428</v>
      </c>
      <c r="E527" s="5" t="s">
        <v>429</v>
      </c>
      <c r="F527" s="13">
        <v>85610</v>
      </c>
      <c r="G527" s="12" t="s">
        <v>618</v>
      </c>
      <c r="H527" s="2">
        <v>83</v>
      </c>
      <c r="I527" s="2">
        <f t="shared" si="42"/>
        <v>28.22</v>
      </c>
      <c r="L527" s="2">
        <v>4.8070000000000004</v>
      </c>
      <c r="M527" s="2">
        <v>4.8070000000000004</v>
      </c>
      <c r="N527" s="2">
        <v>4.8070000000000004</v>
      </c>
      <c r="O527" s="2">
        <v>3.86</v>
      </c>
      <c r="P527" s="2">
        <f t="shared" si="38"/>
        <v>58.099999999999994</v>
      </c>
      <c r="Q527" s="2"/>
      <c r="R527" s="12" t="s">
        <v>737</v>
      </c>
    </row>
    <row r="528" spans="1:18" x14ac:dyDescent="0.25">
      <c r="A528" s="12" t="str">
        <f t="shared" si="40"/>
        <v>8573085730</v>
      </c>
      <c r="B528" s="12" t="str">
        <f t="shared" si="39"/>
        <v>85730 - Coagulation assessment blood test1</v>
      </c>
      <c r="C528" s="12">
        <f t="shared" si="41"/>
        <v>1</v>
      </c>
      <c r="D528" s="5" t="s">
        <v>430</v>
      </c>
      <c r="E528" s="5" t="s">
        <v>431</v>
      </c>
      <c r="F528" s="13">
        <v>85730</v>
      </c>
      <c r="G528" s="12" t="s">
        <v>619</v>
      </c>
      <c r="H528" s="2">
        <v>84</v>
      </c>
      <c r="I528" s="2">
        <f t="shared" si="42"/>
        <v>28.56</v>
      </c>
      <c r="L528" s="2">
        <v>7.3370000000000006</v>
      </c>
      <c r="M528" s="2">
        <v>7.3370000000000006</v>
      </c>
      <c r="N528" s="2">
        <v>7.3370000000000006</v>
      </c>
      <c r="O528" s="2">
        <v>5.41</v>
      </c>
      <c r="P528" s="2">
        <f t="shared" si="38"/>
        <v>58.8</v>
      </c>
      <c r="Q528" s="2"/>
      <c r="R528" s="12" t="s">
        <v>737</v>
      </c>
    </row>
    <row r="529" spans="1:18" x14ac:dyDescent="0.25">
      <c r="A529" s="12" t="str">
        <f t="shared" si="40"/>
        <v>8600386003</v>
      </c>
      <c r="B529" s="12" t="str">
        <f t="shared" si="39"/>
        <v>86003 - WHEAT (F4)1</v>
      </c>
      <c r="C529" s="12">
        <f t="shared" si="41"/>
        <v>1</v>
      </c>
      <c r="D529" s="5" t="s">
        <v>432</v>
      </c>
      <c r="E529" s="5" t="s">
        <v>433</v>
      </c>
      <c r="F529" s="13">
        <v>86003</v>
      </c>
      <c r="G529" s="12" t="s">
        <v>433</v>
      </c>
      <c r="H529" s="2">
        <v>54.5</v>
      </c>
      <c r="I529" s="2">
        <f t="shared" si="42"/>
        <v>18.529999999999998</v>
      </c>
      <c r="L529" s="2">
        <v>6.38</v>
      </c>
      <c r="M529" s="2">
        <v>6.38</v>
      </c>
      <c r="N529" s="2">
        <v>6.38</v>
      </c>
      <c r="O529" s="2">
        <v>4.7</v>
      </c>
      <c r="P529" s="2">
        <f t="shared" si="38"/>
        <v>38.15</v>
      </c>
      <c r="Q529" s="2"/>
      <c r="R529" s="12" t="s">
        <v>737</v>
      </c>
    </row>
    <row r="530" spans="1:18" x14ac:dyDescent="0.25">
      <c r="A530" s="12" t="str">
        <f t="shared" si="40"/>
        <v>8631786317</v>
      </c>
      <c r="B530" s="12" t="str">
        <f t="shared" si="39"/>
        <v>86317 - RUBELLA SCREEN1</v>
      </c>
      <c r="C530" s="12">
        <f t="shared" si="41"/>
        <v>1</v>
      </c>
      <c r="D530" s="5" t="s">
        <v>434</v>
      </c>
      <c r="E530" s="5" t="s">
        <v>435</v>
      </c>
      <c r="F530" s="5">
        <v>86317</v>
      </c>
      <c r="G530" s="12" t="s">
        <v>435</v>
      </c>
      <c r="H530" s="2">
        <v>63</v>
      </c>
      <c r="I530" s="2">
        <f t="shared" si="42"/>
        <v>21.419999999999998</v>
      </c>
      <c r="L530" s="2">
        <v>18.315000000000001</v>
      </c>
      <c r="M530" s="2">
        <v>18.315000000000001</v>
      </c>
      <c r="N530" s="2">
        <v>18.315000000000001</v>
      </c>
      <c r="O530" s="2">
        <v>13.49</v>
      </c>
      <c r="P530" s="2">
        <f t="shared" si="38"/>
        <v>44.099999999999994</v>
      </c>
      <c r="Q530" s="2"/>
      <c r="R530" s="12" t="s">
        <v>737</v>
      </c>
    </row>
    <row r="531" spans="1:18" x14ac:dyDescent="0.25">
      <c r="A531" s="12" t="str">
        <f t="shared" si="40"/>
        <v>8643186431</v>
      </c>
      <c r="B531" s="12" t="str">
        <f t="shared" si="39"/>
        <v>86431 - RF QUANT1</v>
      </c>
      <c r="C531" s="12">
        <f t="shared" si="41"/>
        <v>1</v>
      </c>
      <c r="D531" s="5" t="s">
        <v>436</v>
      </c>
      <c r="E531" s="5" t="s">
        <v>437</v>
      </c>
      <c r="F531" s="5">
        <v>86431</v>
      </c>
      <c r="G531" s="12" t="s">
        <v>437</v>
      </c>
      <c r="H531" s="2">
        <v>105.98</v>
      </c>
      <c r="I531" s="2">
        <f t="shared" si="42"/>
        <v>36.033200000000001</v>
      </c>
      <c r="L531" s="2">
        <v>6.9300000000000006</v>
      </c>
      <c r="M531" s="2">
        <v>6.9300000000000006</v>
      </c>
      <c r="N531" s="2">
        <v>6.9300000000000006</v>
      </c>
      <c r="O531" s="2">
        <v>5.0999999999999996</v>
      </c>
      <c r="P531" s="2">
        <f t="shared" si="38"/>
        <v>74.185999999999993</v>
      </c>
      <c r="Q531" s="2"/>
      <c r="R531" s="12" t="s">
        <v>737</v>
      </c>
    </row>
    <row r="532" spans="1:18" x14ac:dyDescent="0.25">
      <c r="A532" s="12" t="str">
        <f t="shared" si="40"/>
        <v>8707787077</v>
      </c>
      <c r="B532" s="12" t="str">
        <f t="shared" si="39"/>
        <v>87077 - HP FAST1</v>
      </c>
      <c r="C532" s="12">
        <f t="shared" si="41"/>
        <v>1</v>
      </c>
      <c r="D532" s="5" t="s">
        <v>438</v>
      </c>
      <c r="E532" s="5" t="s">
        <v>439</v>
      </c>
      <c r="F532" s="13">
        <v>87077</v>
      </c>
      <c r="G532" s="12" t="s">
        <v>439</v>
      </c>
      <c r="H532" s="2">
        <v>58.76</v>
      </c>
      <c r="I532" s="2">
        <f t="shared" si="42"/>
        <v>19.978399999999997</v>
      </c>
      <c r="L532" s="2">
        <v>9.8670000000000009</v>
      </c>
      <c r="M532" s="2">
        <v>9.8670000000000009</v>
      </c>
      <c r="N532" s="2">
        <v>9.8670000000000009</v>
      </c>
      <c r="O532" s="2">
        <v>7.27</v>
      </c>
      <c r="P532" s="2">
        <f t="shared" si="38"/>
        <v>41.131999999999998</v>
      </c>
      <c r="Q532" s="2"/>
      <c r="R532" s="12" t="s">
        <v>737</v>
      </c>
    </row>
    <row r="533" spans="1:18" x14ac:dyDescent="0.25">
      <c r="A533" s="12" t="str">
        <f t="shared" si="40"/>
        <v>8710287102</v>
      </c>
      <c r="B533" s="12" t="str">
        <f t="shared" si="39"/>
        <v>87102 - FUNGAL CULTURE, URINE1</v>
      </c>
      <c r="C533" s="12">
        <f t="shared" si="41"/>
        <v>1</v>
      </c>
      <c r="D533" s="5" t="s">
        <v>440</v>
      </c>
      <c r="E533" s="5" t="s">
        <v>441</v>
      </c>
      <c r="F533" s="13">
        <v>87102</v>
      </c>
      <c r="G533" s="12" t="s">
        <v>441</v>
      </c>
      <c r="H533" s="2">
        <v>135</v>
      </c>
      <c r="I533" s="2">
        <f t="shared" si="42"/>
        <v>45.9</v>
      </c>
      <c r="L533" s="2">
        <v>10.274000000000001</v>
      </c>
      <c r="M533" s="2">
        <v>10.274000000000001</v>
      </c>
      <c r="N533" s="2">
        <v>10.274000000000001</v>
      </c>
      <c r="O533" s="2">
        <v>7.57</v>
      </c>
      <c r="P533" s="2">
        <f t="shared" si="38"/>
        <v>94.5</v>
      </c>
      <c r="Q533" s="2"/>
      <c r="R533" s="12" t="s">
        <v>737</v>
      </c>
    </row>
    <row r="534" spans="1:18" x14ac:dyDescent="0.25">
      <c r="A534" s="12" t="str">
        <f t="shared" si="40"/>
        <v>8710287070</v>
      </c>
      <c r="B534" s="12" t="str">
        <f t="shared" si="39"/>
        <v>87102 - FUNGAL CULTURE, URINE2</v>
      </c>
      <c r="C534" s="12">
        <f t="shared" si="41"/>
        <v>2</v>
      </c>
      <c r="D534" s="5" t="s">
        <v>440</v>
      </c>
      <c r="E534" s="5" t="s">
        <v>441</v>
      </c>
      <c r="F534" s="13">
        <v>87070</v>
      </c>
      <c r="G534" s="12" t="s">
        <v>687</v>
      </c>
      <c r="H534" s="2">
        <v>107</v>
      </c>
      <c r="I534" s="2">
        <f t="shared" si="42"/>
        <v>36.379999999999995</v>
      </c>
      <c r="L534" s="2">
        <v>10.527000000000001</v>
      </c>
      <c r="M534" s="2">
        <v>10.527000000000001</v>
      </c>
      <c r="N534" s="2">
        <v>10.527000000000001</v>
      </c>
      <c r="O534" s="2">
        <v>7.76</v>
      </c>
      <c r="P534" s="2">
        <f t="shared" si="38"/>
        <v>74.899999999999991</v>
      </c>
      <c r="Q534" s="2"/>
      <c r="R534" s="12" t="s">
        <v>737</v>
      </c>
    </row>
    <row r="535" spans="1:18" x14ac:dyDescent="0.25">
      <c r="A535" s="12" t="str">
        <f t="shared" si="40"/>
        <v>8710287075</v>
      </c>
      <c r="B535" s="12" t="str">
        <f t="shared" si="39"/>
        <v>87102 - FUNGAL CULTURE, URINE3</v>
      </c>
      <c r="C535" s="12">
        <f t="shared" si="41"/>
        <v>3</v>
      </c>
      <c r="D535" s="5" t="s">
        <v>440</v>
      </c>
      <c r="E535" s="5" t="s">
        <v>441</v>
      </c>
      <c r="F535" s="13">
        <v>87075</v>
      </c>
      <c r="G535" s="12" t="s">
        <v>688</v>
      </c>
      <c r="H535" s="2">
        <v>146</v>
      </c>
      <c r="I535" s="2">
        <f t="shared" si="42"/>
        <v>49.639999999999993</v>
      </c>
      <c r="L535" s="2">
        <v>11.572000000000001</v>
      </c>
      <c r="M535" s="2">
        <v>11.572000000000001</v>
      </c>
      <c r="N535" s="2">
        <v>11.572000000000001</v>
      </c>
      <c r="O535" s="2">
        <v>8.52</v>
      </c>
      <c r="P535" s="2">
        <f t="shared" si="38"/>
        <v>102.19999999999999</v>
      </c>
      <c r="Q535" s="2"/>
      <c r="R535" s="12" t="s">
        <v>737</v>
      </c>
    </row>
    <row r="536" spans="1:18" x14ac:dyDescent="0.25">
      <c r="A536" s="12" t="str">
        <f t="shared" si="40"/>
        <v>9300593005</v>
      </c>
      <c r="B536" s="12" t="str">
        <f t="shared" si="39"/>
        <v>93005 - ECG 12 LEAD1</v>
      </c>
      <c r="C536" s="12">
        <f t="shared" si="41"/>
        <v>1</v>
      </c>
      <c r="D536" s="5" t="s">
        <v>442</v>
      </c>
      <c r="E536" s="5" t="s">
        <v>443</v>
      </c>
      <c r="F536" s="13">
        <v>93005</v>
      </c>
      <c r="G536" s="12" t="s">
        <v>443</v>
      </c>
      <c r="H536" s="2">
        <v>235.78571428571428</v>
      </c>
      <c r="I536" s="2">
        <f t="shared" si="42"/>
        <v>80.167142857142849</v>
      </c>
      <c r="L536" s="2">
        <v>53.248000000000005</v>
      </c>
      <c r="M536" s="2">
        <v>53.248000000000005</v>
      </c>
      <c r="N536" s="2">
        <v>53.248000000000005</v>
      </c>
      <c r="O536" s="2">
        <v>141.47142857142856</v>
      </c>
      <c r="P536" s="2">
        <f t="shared" si="38"/>
        <v>165.04999999999998</v>
      </c>
      <c r="Q536" s="2"/>
      <c r="R536" s="12" t="s">
        <v>737</v>
      </c>
    </row>
    <row r="537" spans="1:18" x14ac:dyDescent="0.25">
      <c r="A537" s="12" t="str">
        <f t="shared" si="40"/>
        <v>9301793017</v>
      </c>
      <c r="B537" s="12" t="str">
        <f t="shared" si="39"/>
        <v>93017 - NM TREADMILL STRESS TEST1</v>
      </c>
      <c r="C537" s="12">
        <f t="shared" si="41"/>
        <v>1</v>
      </c>
      <c r="D537" s="5" t="s">
        <v>444</v>
      </c>
      <c r="E537" s="5" t="s">
        <v>445</v>
      </c>
      <c r="F537" s="5">
        <v>93017</v>
      </c>
      <c r="G537" s="12" t="s">
        <v>445</v>
      </c>
      <c r="H537" s="2">
        <v>999.6</v>
      </c>
      <c r="I537" s="2">
        <v>339.86399999999998</v>
      </c>
      <c r="L537" s="2">
        <v>240.3648</v>
      </c>
      <c r="M537" s="2">
        <v>240.3648</v>
      </c>
      <c r="N537" s="2">
        <v>240.3648</v>
      </c>
      <c r="O537" s="2">
        <v>599.76</v>
      </c>
      <c r="P537" s="2">
        <v>699.72</v>
      </c>
      <c r="Q537" s="2"/>
      <c r="R537" s="12" t="s">
        <v>737</v>
      </c>
    </row>
    <row r="538" spans="1:18" x14ac:dyDescent="0.25">
      <c r="A538" s="12" t="str">
        <f t="shared" si="40"/>
        <v>9322593225</v>
      </c>
      <c r="B538" s="12" t="str">
        <f t="shared" si="39"/>
        <v>93225 - HOLTER RECORDING1</v>
      </c>
      <c r="C538" s="12">
        <f t="shared" si="41"/>
        <v>1</v>
      </c>
      <c r="D538" s="5" t="s">
        <v>446</v>
      </c>
      <c r="E538" s="5" t="s">
        <v>447</v>
      </c>
      <c r="F538" s="13">
        <v>93225</v>
      </c>
      <c r="G538" s="12" t="s">
        <v>447</v>
      </c>
      <c r="H538" s="2">
        <v>604</v>
      </c>
      <c r="I538" s="2">
        <f t="shared" si="42"/>
        <v>205.35999999999999</v>
      </c>
      <c r="L538" s="2">
        <v>101.44160000000001</v>
      </c>
      <c r="M538" s="2">
        <v>101.44160000000001</v>
      </c>
      <c r="N538" s="2">
        <v>101.44160000000001</v>
      </c>
      <c r="O538" s="2">
        <v>368.28874172185431</v>
      </c>
      <c r="P538" s="2">
        <f t="shared" si="38"/>
        <v>422.79999999999995</v>
      </c>
      <c r="Q538" s="2"/>
      <c r="R538" s="12" t="s">
        <v>737</v>
      </c>
    </row>
    <row r="539" spans="1:18" x14ac:dyDescent="0.25">
      <c r="A539" s="12" t="str">
        <f t="shared" si="40"/>
        <v>9322593226</v>
      </c>
      <c r="B539" s="12" t="str">
        <f t="shared" si="39"/>
        <v>93225 - HOLTER RECORDING2</v>
      </c>
      <c r="C539" s="12">
        <f t="shared" si="41"/>
        <v>2</v>
      </c>
      <c r="D539" s="5" t="s">
        <v>446</v>
      </c>
      <c r="E539" s="5" t="s">
        <v>447</v>
      </c>
      <c r="F539" s="5">
        <v>93226</v>
      </c>
      <c r="G539" s="12" t="s">
        <v>689</v>
      </c>
      <c r="H539" s="2">
        <v>718</v>
      </c>
      <c r="I539" s="2">
        <f t="shared" si="42"/>
        <v>244.11999999999998</v>
      </c>
      <c r="L539" s="2">
        <v>101.44160000000001</v>
      </c>
      <c r="M539" s="2">
        <v>101.44160000000001</v>
      </c>
      <c r="N539" s="2">
        <v>101.44160000000001</v>
      </c>
      <c r="O539" s="2">
        <v>430.8</v>
      </c>
      <c r="P539" s="2">
        <f t="shared" si="38"/>
        <v>502.59999999999997</v>
      </c>
      <c r="Q539" s="2"/>
      <c r="R539" s="12" t="s">
        <v>737</v>
      </c>
    </row>
    <row r="540" spans="1:18" x14ac:dyDescent="0.25">
      <c r="A540" s="12" t="str">
        <f t="shared" si="40"/>
        <v>9388093880</v>
      </c>
      <c r="B540" s="12" t="str">
        <f t="shared" si="39"/>
        <v>93880 - US CAROTID DUPLEX1</v>
      </c>
      <c r="C540" s="12">
        <f t="shared" si="41"/>
        <v>1</v>
      </c>
      <c r="D540" s="5" t="s">
        <v>448</v>
      </c>
      <c r="E540" s="5" t="s">
        <v>449</v>
      </c>
      <c r="F540" s="13">
        <v>93880</v>
      </c>
      <c r="G540" s="12" t="s">
        <v>449</v>
      </c>
      <c r="H540" s="2">
        <v>862.05</v>
      </c>
      <c r="I540" s="2">
        <v>293.09699999999998</v>
      </c>
      <c r="L540" s="2">
        <v>219.63759999999999</v>
      </c>
      <c r="M540" s="2">
        <v>219.63759999999999</v>
      </c>
      <c r="N540" s="2">
        <v>219.63759999999999</v>
      </c>
      <c r="O540" s="2">
        <v>517.2299999999999</v>
      </c>
      <c r="P540" s="2">
        <v>603.43499999999995</v>
      </c>
      <c r="Q540" s="2"/>
      <c r="R540" s="12" t="s">
        <v>737</v>
      </c>
    </row>
    <row r="541" spans="1:18" x14ac:dyDescent="0.25">
      <c r="A541" s="12" t="str">
        <f t="shared" si="40"/>
        <v>9392593925</v>
      </c>
      <c r="B541" s="12" t="str">
        <f t="shared" si="39"/>
        <v>93925 - US ARTER/BILAT LOW/FEM DOPPLER1</v>
      </c>
      <c r="C541" s="12">
        <f t="shared" si="41"/>
        <v>1</v>
      </c>
      <c r="D541" s="5" t="s">
        <v>450</v>
      </c>
      <c r="E541" s="5" t="s">
        <v>451</v>
      </c>
      <c r="F541" s="5">
        <v>93925</v>
      </c>
      <c r="G541" s="12" t="s">
        <v>451</v>
      </c>
      <c r="H541" s="2">
        <v>716.1</v>
      </c>
      <c r="I541" s="2">
        <v>243.47399999999999</v>
      </c>
      <c r="L541" s="2">
        <v>219.63759999999999</v>
      </c>
      <c r="M541" s="2">
        <v>219.63759999999999</v>
      </c>
      <c r="N541" s="2">
        <v>219.63759999999999</v>
      </c>
      <c r="O541" s="2">
        <v>429.66</v>
      </c>
      <c r="P541" s="2">
        <v>501.27</v>
      </c>
      <c r="Q541" s="2"/>
      <c r="R541" s="12" t="s">
        <v>737</v>
      </c>
    </row>
    <row r="542" spans="1:18" x14ac:dyDescent="0.25">
      <c r="A542" s="12" t="str">
        <f t="shared" si="40"/>
        <v>9392693926</v>
      </c>
      <c r="B542" s="12" t="str">
        <f t="shared" si="39"/>
        <v>93926 - US ARTER/UNI/FEM DOPPLER1</v>
      </c>
      <c r="C542" s="12">
        <f t="shared" si="41"/>
        <v>1</v>
      </c>
      <c r="D542" s="5" t="s">
        <v>452</v>
      </c>
      <c r="E542" s="5" t="s">
        <v>453</v>
      </c>
      <c r="F542" s="13">
        <v>93926</v>
      </c>
      <c r="G542" s="12" t="s">
        <v>453</v>
      </c>
      <c r="H542" s="2">
        <v>605</v>
      </c>
      <c r="I542" s="2">
        <v>205.7</v>
      </c>
      <c r="L542" s="2">
        <v>107.1824</v>
      </c>
      <c r="M542" s="2">
        <v>107.1824</v>
      </c>
      <c r="N542" s="2">
        <v>107.1824</v>
      </c>
      <c r="O542" s="2">
        <v>363</v>
      </c>
      <c r="P542" s="2">
        <v>423.5</v>
      </c>
      <c r="Q542" s="2"/>
      <c r="R542" s="12" t="s">
        <v>737</v>
      </c>
    </row>
    <row r="543" spans="1:18" x14ac:dyDescent="0.25">
      <c r="A543" s="12" t="str">
        <f t="shared" si="40"/>
        <v>9397093970</v>
      </c>
      <c r="B543" s="12" t="str">
        <f t="shared" si="39"/>
        <v>93970 - US VENOUS BILAT UPPER EXTREMITY1</v>
      </c>
      <c r="C543" s="12">
        <f t="shared" si="41"/>
        <v>1</v>
      </c>
      <c r="D543" s="5" t="s">
        <v>454</v>
      </c>
      <c r="E543" s="5" t="s">
        <v>455</v>
      </c>
      <c r="F543" s="5">
        <v>93970</v>
      </c>
      <c r="G543" s="12" t="s">
        <v>455</v>
      </c>
      <c r="H543" s="2">
        <v>762.3</v>
      </c>
      <c r="I543" s="2">
        <v>259.18199999999996</v>
      </c>
      <c r="L543" s="2">
        <v>219.63759999999999</v>
      </c>
      <c r="M543" s="2">
        <v>219.63759999999999</v>
      </c>
      <c r="N543" s="2">
        <v>219.63759999999999</v>
      </c>
      <c r="O543" s="2">
        <v>457.37999999999994</v>
      </c>
      <c r="P543" s="2">
        <v>533.6099999999999</v>
      </c>
      <c r="Q543" s="2"/>
      <c r="R543" s="12" t="s">
        <v>737</v>
      </c>
    </row>
    <row r="544" spans="1:18" x14ac:dyDescent="0.25">
      <c r="A544" s="12" t="str">
        <f t="shared" si="40"/>
        <v>9397193971</v>
      </c>
      <c r="B544" s="12" t="str">
        <f t="shared" si="39"/>
        <v>93971 - US VENOUS UNI UPPER EXTREMITY1</v>
      </c>
      <c r="C544" s="12">
        <f t="shared" si="41"/>
        <v>1</v>
      </c>
      <c r="D544" s="5" t="s">
        <v>456</v>
      </c>
      <c r="E544" s="5" t="s">
        <v>457</v>
      </c>
      <c r="F544" s="13">
        <v>93971</v>
      </c>
      <c r="G544" s="12" t="s">
        <v>457</v>
      </c>
      <c r="H544" s="2">
        <v>540.75</v>
      </c>
      <c r="I544" s="2">
        <v>183.85499999999999</v>
      </c>
      <c r="L544" s="2">
        <v>107.1824</v>
      </c>
      <c r="M544" s="2">
        <v>107.1824</v>
      </c>
      <c r="N544" s="2">
        <v>107.1824</v>
      </c>
      <c r="O544" s="2">
        <v>324.45</v>
      </c>
      <c r="P544" s="2">
        <v>378.52499999999998</v>
      </c>
      <c r="Q544" s="2"/>
      <c r="R544" s="12" t="s">
        <v>737</v>
      </c>
    </row>
    <row r="545" spans="1:18" x14ac:dyDescent="0.25">
      <c r="A545" s="12" t="str">
        <f t="shared" si="40"/>
        <v>9581095810</v>
      </c>
      <c r="B545" s="12" t="str">
        <f t="shared" si="39"/>
        <v>95810 - Sleep study1</v>
      </c>
      <c r="C545" s="12">
        <f t="shared" si="41"/>
        <v>1</v>
      </c>
      <c r="D545" s="5" t="s">
        <v>458</v>
      </c>
      <c r="E545" s="5" t="s">
        <v>459</v>
      </c>
      <c r="F545" s="5">
        <v>95810</v>
      </c>
      <c r="G545" s="12" t="s">
        <v>690</v>
      </c>
      <c r="H545" s="2">
        <v>3769.5</v>
      </c>
      <c r="I545" s="2">
        <f t="shared" si="42"/>
        <v>1281.6299999999999</v>
      </c>
      <c r="L545" s="2">
        <v>823.64400000000001</v>
      </c>
      <c r="M545" s="2">
        <v>622.30880000000002</v>
      </c>
      <c r="N545" s="2">
        <v>622.30880000000002</v>
      </c>
      <c r="O545" s="2">
        <v>1268.7374025974025</v>
      </c>
      <c r="P545" s="2">
        <f t="shared" si="38"/>
        <v>2638.6499999999996</v>
      </c>
      <c r="Q545" s="2"/>
      <c r="R545" s="12" t="s">
        <v>737</v>
      </c>
    </row>
    <row r="546" spans="1:18" x14ac:dyDescent="0.25">
      <c r="A546" s="12" t="str">
        <f t="shared" si="40"/>
        <v>9588695886</v>
      </c>
      <c r="B546" s="12" t="str">
        <f t="shared" si="39"/>
        <v>95886 - EMG EA RXT 5 OR MORE MUSCLES1</v>
      </c>
      <c r="C546" s="12">
        <f t="shared" si="41"/>
        <v>1</v>
      </c>
      <c r="D546" s="5" t="s">
        <v>460</v>
      </c>
      <c r="E546" s="5" t="s">
        <v>461</v>
      </c>
      <c r="F546" s="13">
        <v>95886</v>
      </c>
      <c r="G546" s="12" t="s">
        <v>461</v>
      </c>
      <c r="H546" s="2">
        <v>192</v>
      </c>
      <c r="I546" s="2">
        <f t="shared" si="42"/>
        <v>65.28</v>
      </c>
      <c r="L546" s="2">
        <v>42.74</v>
      </c>
      <c r="M546" s="2">
        <v>42.74</v>
      </c>
      <c r="N546" s="2">
        <v>42.74</v>
      </c>
      <c r="O546" s="2">
        <v>92.14964560862866</v>
      </c>
      <c r="P546" s="2">
        <f t="shared" si="38"/>
        <v>134.39999999999998</v>
      </c>
      <c r="Q546" s="2"/>
      <c r="R546" s="12" t="s">
        <v>737</v>
      </c>
    </row>
    <row r="547" spans="1:18" x14ac:dyDescent="0.25">
      <c r="A547" s="12" t="str">
        <f t="shared" si="40"/>
        <v>9591095910</v>
      </c>
      <c r="B547" s="12" t="str">
        <f t="shared" si="39"/>
        <v>95910 - NCV 7-8 NERVES1</v>
      </c>
      <c r="C547" s="12">
        <f t="shared" si="41"/>
        <v>1</v>
      </c>
      <c r="D547" s="5" t="s">
        <v>462</v>
      </c>
      <c r="E547" s="5" t="s">
        <v>463</v>
      </c>
      <c r="F547" s="5">
        <v>95910</v>
      </c>
      <c r="G547" s="12" t="s">
        <v>463</v>
      </c>
      <c r="H547" s="2">
        <v>404.4</v>
      </c>
      <c r="I547" s="2">
        <f t="shared" si="42"/>
        <v>137.49599999999998</v>
      </c>
      <c r="L547" s="2">
        <v>240.3648</v>
      </c>
      <c r="M547" s="2">
        <v>240.3648</v>
      </c>
      <c r="N547" s="2">
        <v>240.3648</v>
      </c>
      <c r="O547" s="2">
        <v>203.47169811320754</v>
      </c>
      <c r="P547" s="2">
        <f t="shared" si="38"/>
        <v>283.08</v>
      </c>
      <c r="Q547" s="2"/>
      <c r="R547" s="12" t="s">
        <v>737</v>
      </c>
    </row>
    <row r="548" spans="1:18" x14ac:dyDescent="0.25">
      <c r="A548" s="12" t="str">
        <f t="shared" si="40"/>
        <v>9591095886</v>
      </c>
      <c r="B548" s="12" t="str">
        <f t="shared" si="39"/>
        <v>95910 - NCV 7-8 NERVES2</v>
      </c>
      <c r="C548" s="12">
        <f t="shared" si="41"/>
        <v>2</v>
      </c>
      <c r="D548" s="5" t="s">
        <v>462</v>
      </c>
      <c r="E548" s="5" t="s">
        <v>463</v>
      </c>
      <c r="F548" s="13">
        <v>95886</v>
      </c>
      <c r="G548" s="12" t="s">
        <v>461</v>
      </c>
      <c r="H548" s="2">
        <v>404.4</v>
      </c>
      <c r="I548" s="2">
        <f t="shared" si="42"/>
        <v>137.49599999999998</v>
      </c>
      <c r="L548" s="2">
        <v>42.74</v>
      </c>
      <c r="M548" s="2">
        <v>42.74</v>
      </c>
      <c r="N548" s="2">
        <v>42.74</v>
      </c>
      <c r="O548" s="2">
        <v>78.849397590361434</v>
      </c>
      <c r="P548" s="2">
        <f t="shared" si="38"/>
        <v>283.08</v>
      </c>
      <c r="Q548" s="2"/>
      <c r="R548" s="12" t="s">
        <v>737</v>
      </c>
    </row>
    <row r="549" spans="1:18" x14ac:dyDescent="0.25">
      <c r="A549" s="12" t="str">
        <f t="shared" si="40"/>
        <v>9591195911</v>
      </c>
      <c r="B549" s="12" t="str">
        <f t="shared" si="39"/>
        <v>95911 - NCV 9-10 NERVES1</v>
      </c>
      <c r="C549" s="12">
        <f t="shared" si="41"/>
        <v>1</v>
      </c>
      <c r="D549" s="5" t="s">
        <v>464</v>
      </c>
      <c r="E549" s="5" t="s">
        <v>465</v>
      </c>
      <c r="F549" s="13">
        <v>95911</v>
      </c>
      <c r="G549" s="12" t="s">
        <v>465</v>
      </c>
      <c r="H549" s="2">
        <v>430.8</v>
      </c>
      <c r="I549" s="2">
        <f t="shared" si="42"/>
        <v>146.47199999999998</v>
      </c>
      <c r="L549" s="2">
        <v>433.71119999999996</v>
      </c>
      <c r="M549" s="2">
        <v>433.71119999999996</v>
      </c>
      <c r="N549" s="2">
        <v>433.71119999999996</v>
      </c>
      <c r="O549" s="2">
        <v>214.78893617021276</v>
      </c>
      <c r="P549" s="2">
        <f t="shared" si="38"/>
        <v>301.56</v>
      </c>
      <c r="Q549" s="2"/>
      <c r="R549" s="12" t="s">
        <v>737</v>
      </c>
    </row>
    <row r="550" spans="1:18" x14ac:dyDescent="0.25">
      <c r="A550" s="12" t="str">
        <f t="shared" si="40"/>
        <v>9591195886</v>
      </c>
      <c r="B550" s="12" t="str">
        <f t="shared" si="39"/>
        <v>95911 - NCV 9-10 NERVES2</v>
      </c>
      <c r="C550" s="12">
        <f t="shared" si="41"/>
        <v>2</v>
      </c>
      <c r="D550" s="5" t="s">
        <v>464</v>
      </c>
      <c r="E550" s="5" t="s">
        <v>465</v>
      </c>
      <c r="F550" s="13">
        <v>95886</v>
      </c>
      <c r="G550" s="12" t="s">
        <v>461</v>
      </c>
      <c r="H550" s="2">
        <v>227.73</v>
      </c>
      <c r="I550" s="2">
        <f t="shared" si="42"/>
        <v>77.42819999999999</v>
      </c>
      <c r="L550" s="2">
        <v>42.74</v>
      </c>
      <c r="M550" s="2">
        <v>42.74</v>
      </c>
      <c r="N550" s="2">
        <v>42.74</v>
      </c>
      <c r="O550" s="2">
        <v>109.4359518072289</v>
      </c>
      <c r="P550" s="2">
        <f t="shared" si="38"/>
        <v>159.41099999999997</v>
      </c>
      <c r="Q550" s="2"/>
      <c r="R550" s="12" t="s">
        <v>737</v>
      </c>
    </row>
    <row r="551" spans="1:18" x14ac:dyDescent="0.25">
      <c r="A551" s="12" t="str">
        <f t="shared" si="40"/>
        <v>9700397003</v>
      </c>
      <c r="B551" s="12" t="str">
        <f t="shared" si="39"/>
        <v>97003 - OCCUPATIONAL THERAPY EVALUATIO1</v>
      </c>
      <c r="C551" s="12">
        <f t="shared" si="41"/>
        <v>1</v>
      </c>
      <c r="D551" s="5" t="s">
        <v>466</v>
      </c>
      <c r="E551" s="5" t="s">
        <v>467</v>
      </c>
      <c r="F551" s="13">
        <v>97003</v>
      </c>
      <c r="G551" s="12" t="s">
        <v>467</v>
      </c>
      <c r="H551" s="2">
        <v>288.75</v>
      </c>
      <c r="I551" s="2">
        <f t="shared" si="42"/>
        <v>98.174999999999997</v>
      </c>
      <c r="L551" s="2">
        <v>154.58000000000001</v>
      </c>
      <c r="M551" s="2">
        <v>154.58000000000001</v>
      </c>
      <c r="N551" s="2">
        <v>86.460000000000022</v>
      </c>
      <c r="O551" s="2">
        <v>160.79999999999998</v>
      </c>
      <c r="P551" s="2">
        <f t="shared" si="38"/>
        <v>202.125</v>
      </c>
      <c r="Q551" s="2"/>
      <c r="R551" s="12" t="s">
        <v>737</v>
      </c>
    </row>
    <row r="552" spans="1:18" x14ac:dyDescent="0.25">
      <c r="A552" s="12" t="str">
        <f t="shared" si="40"/>
        <v>9700397110</v>
      </c>
      <c r="B552" s="12" t="str">
        <f t="shared" si="39"/>
        <v>97003 - OCCUPATIONAL THERAPY EVALUATIO2</v>
      </c>
      <c r="C552" s="12">
        <f t="shared" si="41"/>
        <v>2</v>
      </c>
      <c r="D552" s="5" t="s">
        <v>466</v>
      </c>
      <c r="E552" s="5" t="s">
        <v>467</v>
      </c>
      <c r="F552" s="5">
        <v>97110</v>
      </c>
      <c r="G552" s="12" t="s">
        <v>691</v>
      </c>
      <c r="H552" s="2">
        <v>206.61027027027026</v>
      </c>
      <c r="I552" s="2">
        <f t="shared" si="42"/>
        <v>70.247491891891883</v>
      </c>
      <c r="L552" s="2">
        <v>29.77</v>
      </c>
      <c r="M552" s="2">
        <v>29.77</v>
      </c>
      <c r="N552" s="2">
        <v>29.77</v>
      </c>
      <c r="O552" s="2">
        <v>123.96616216216215</v>
      </c>
      <c r="P552" s="2">
        <f t="shared" si="38"/>
        <v>144.62718918918918</v>
      </c>
      <c r="Q552" s="2"/>
      <c r="R552" s="12" t="s">
        <v>737</v>
      </c>
    </row>
    <row r="553" spans="1:18" x14ac:dyDescent="0.25">
      <c r="A553" s="12" t="str">
        <f t="shared" si="40"/>
        <v>9703297032</v>
      </c>
      <c r="B553" s="12" t="str">
        <f t="shared" si="39"/>
        <v>97032 - E STIM1</v>
      </c>
      <c r="C553" s="12">
        <f t="shared" si="41"/>
        <v>1</v>
      </c>
      <c r="D553" s="5" t="s">
        <v>468</v>
      </c>
      <c r="E553" s="5" t="s">
        <v>469</v>
      </c>
      <c r="F553" s="5">
        <v>97032</v>
      </c>
      <c r="G553" s="12" t="s">
        <v>469</v>
      </c>
      <c r="H553" s="2">
        <v>110</v>
      </c>
      <c r="I553" s="2">
        <f t="shared" si="42"/>
        <v>37.4</v>
      </c>
      <c r="L553" s="2">
        <v>14.51</v>
      </c>
      <c r="M553" s="2">
        <v>14.51</v>
      </c>
      <c r="N553" s="2">
        <v>14.51</v>
      </c>
      <c r="O553" s="2">
        <v>66</v>
      </c>
      <c r="P553" s="2">
        <f t="shared" si="38"/>
        <v>77</v>
      </c>
      <c r="Q553" s="2"/>
      <c r="R553" s="12" t="s">
        <v>737</v>
      </c>
    </row>
    <row r="554" spans="1:18" x14ac:dyDescent="0.25">
      <c r="A554" s="12" t="str">
        <f t="shared" si="40"/>
        <v>9703297110</v>
      </c>
      <c r="B554" s="12" t="str">
        <f t="shared" si="39"/>
        <v>97032 - E STIM2</v>
      </c>
      <c r="C554" s="12">
        <f t="shared" si="41"/>
        <v>2</v>
      </c>
      <c r="D554" s="5" t="s">
        <v>468</v>
      </c>
      <c r="E554" s="5" t="s">
        <v>469</v>
      </c>
      <c r="F554" s="5">
        <v>97110</v>
      </c>
      <c r="G554" s="12" t="s">
        <v>691</v>
      </c>
      <c r="H554" s="2">
        <v>206.61027027027026</v>
      </c>
      <c r="I554" s="2">
        <f t="shared" si="42"/>
        <v>70.247491891891883</v>
      </c>
      <c r="L554" s="2">
        <v>29.77</v>
      </c>
      <c r="M554" s="2">
        <v>29.77</v>
      </c>
      <c r="N554" s="2">
        <v>29.77</v>
      </c>
      <c r="O554" s="2">
        <v>123.96616216216215</v>
      </c>
      <c r="P554" s="2">
        <f t="shared" si="38"/>
        <v>144.62718918918918</v>
      </c>
      <c r="Q554" s="2"/>
      <c r="R554" s="12" t="s">
        <v>737</v>
      </c>
    </row>
    <row r="555" spans="1:18" x14ac:dyDescent="0.25">
      <c r="A555" s="12" t="str">
        <f t="shared" si="40"/>
        <v>9703597035</v>
      </c>
      <c r="B555" s="12" t="str">
        <f t="shared" si="39"/>
        <v>97035 - ULTRASOUND1</v>
      </c>
      <c r="C555" s="12">
        <f t="shared" si="41"/>
        <v>1</v>
      </c>
      <c r="D555" s="5" t="s">
        <v>470</v>
      </c>
      <c r="E555" s="5" t="s">
        <v>471</v>
      </c>
      <c r="F555" s="5">
        <v>97035</v>
      </c>
      <c r="G555" s="12" t="s">
        <v>471</v>
      </c>
      <c r="H555" s="2">
        <v>80</v>
      </c>
      <c r="I555" s="2">
        <f t="shared" si="42"/>
        <v>27.199999999999996</v>
      </c>
      <c r="L555" s="2">
        <v>14.01</v>
      </c>
      <c r="M555" s="2">
        <v>14.01</v>
      </c>
      <c r="N555" s="2">
        <v>14.01</v>
      </c>
      <c r="O555" s="2">
        <v>71.456249999999997</v>
      </c>
      <c r="P555" s="2">
        <f t="shared" si="38"/>
        <v>56</v>
      </c>
      <c r="Q555" s="2"/>
      <c r="R555" s="12" t="s">
        <v>737</v>
      </c>
    </row>
    <row r="556" spans="1:18" x14ac:dyDescent="0.25">
      <c r="A556" s="12" t="str">
        <f t="shared" si="40"/>
        <v>9711097110</v>
      </c>
      <c r="B556" s="12" t="str">
        <f t="shared" si="39"/>
        <v>97110 - Physical therapy, therapeutic exercise1</v>
      </c>
      <c r="C556" s="12">
        <f t="shared" si="41"/>
        <v>1</v>
      </c>
      <c r="D556" s="5" t="s">
        <v>472</v>
      </c>
      <c r="E556" s="5" t="s">
        <v>473</v>
      </c>
      <c r="F556" s="5">
        <v>97110</v>
      </c>
      <c r="G556" s="12" t="s">
        <v>691</v>
      </c>
      <c r="H556" s="2">
        <v>206.61</v>
      </c>
      <c r="I556" s="2">
        <f t="shared" si="42"/>
        <v>70.247399999999999</v>
      </c>
      <c r="L556" s="2">
        <v>29.77</v>
      </c>
      <c r="M556" s="2">
        <v>29.77</v>
      </c>
      <c r="N556" s="2">
        <v>29.77</v>
      </c>
      <c r="O556" s="2">
        <v>100.23431460674341</v>
      </c>
      <c r="P556" s="2">
        <f t="shared" si="38"/>
        <v>144.62700000000001</v>
      </c>
      <c r="Q556" s="2"/>
      <c r="R556" s="12" t="s">
        <v>737</v>
      </c>
    </row>
    <row r="557" spans="1:18" x14ac:dyDescent="0.25">
      <c r="A557" s="12" t="str">
        <f t="shared" si="40"/>
        <v>9711697116</v>
      </c>
      <c r="B557" s="12" t="str">
        <f t="shared" si="39"/>
        <v>97116 - GAIT TRAINING THERAPY1</v>
      </c>
      <c r="C557" s="12">
        <f t="shared" si="41"/>
        <v>1</v>
      </c>
      <c r="D557" s="5" t="s">
        <v>474</v>
      </c>
      <c r="E557" s="5" t="s">
        <v>746</v>
      </c>
      <c r="F557" s="13">
        <v>97116</v>
      </c>
      <c r="G557" s="12" t="s">
        <v>746</v>
      </c>
      <c r="H557" s="2">
        <v>120.09836065573771</v>
      </c>
      <c r="I557" s="2">
        <f t="shared" si="42"/>
        <v>40.83344262295082</v>
      </c>
      <c r="L557" s="2">
        <v>29.45</v>
      </c>
      <c r="M557" s="2">
        <v>29.45</v>
      </c>
      <c r="N557" s="2">
        <v>29.45</v>
      </c>
      <c r="O557" s="2">
        <v>72.059016393442619</v>
      </c>
      <c r="P557" s="2">
        <f t="shared" si="38"/>
        <v>84.068852459016384</v>
      </c>
      <c r="Q557" s="2"/>
      <c r="R557" s="12" t="s">
        <v>737</v>
      </c>
    </row>
    <row r="558" spans="1:18" x14ac:dyDescent="0.25">
      <c r="A558" s="12" t="str">
        <f t="shared" si="40"/>
        <v>9716197161</v>
      </c>
      <c r="B558" s="12" t="str">
        <f t="shared" si="39"/>
        <v>97161 - PT EVAL LOW COMPLEX 20 MIN1</v>
      </c>
      <c r="C558" s="12">
        <f t="shared" si="41"/>
        <v>1</v>
      </c>
      <c r="D558" s="5" t="s">
        <v>476</v>
      </c>
      <c r="E558" s="5" t="s">
        <v>477</v>
      </c>
      <c r="F558" s="5">
        <v>97161</v>
      </c>
      <c r="G558" s="12" t="s">
        <v>477</v>
      </c>
      <c r="H558" s="2">
        <v>220.5</v>
      </c>
      <c r="I558" s="2">
        <f t="shared" si="42"/>
        <v>74.97</v>
      </c>
      <c r="L558" s="2">
        <v>82.98</v>
      </c>
      <c r="M558" s="2">
        <v>82.98</v>
      </c>
      <c r="N558" s="2">
        <v>82.98</v>
      </c>
      <c r="O558" s="2">
        <v>129.00144230769229</v>
      </c>
      <c r="P558" s="2">
        <f t="shared" si="38"/>
        <v>154.35</v>
      </c>
      <c r="Q558" s="2"/>
      <c r="R558" s="12" t="s">
        <v>737</v>
      </c>
    </row>
    <row r="559" spans="1:18" x14ac:dyDescent="0.25">
      <c r="A559" s="12" t="str">
        <f t="shared" si="40"/>
        <v>9716297162</v>
      </c>
      <c r="B559" s="12" t="str">
        <f t="shared" si="39"/>
        <v>97162 - PT EVAL MOD COMPLEX 30 MIN1</v>
      </c>
      <c r="C559" s="12">
        <f t="shared" si="41"/>
        <v>1</v>
      </c>
      <c r="D559" s="5" t="s">
        <v>478</v>
      </c>
      <c r="E559" s="5" t="s">
        <v>479</v>
      </c>
      <c r="F559" s="5">
        <v>97162</v>
      </c>
      <c r="G559" s="12" t="s">
        <v>479</v>
      </c>
      <c r="H559" s="2">
        <v>269.85000000000002</v>
      </c>
      <c r="I559" s="2">
        <f t="shared" si="42"/>
        <v>91.748999999999995</v>
      </c>
      <c r="L559" s="2">
        <v>82.98</v>
      </c>
      <c r="M559" s="2">
        <v>82.98</v>
      </c>
      <c r="N559" s="2">
        <v>82.98</v>
      </c>
      <c r="O559" s="2">
        <v>157.30645161290323</v>
      </c>
      <c r="P559" s="2">
        <f t="shared" si="38"/>
        <v>188.89500000000001</v>
      </c>
      <c r="Q559" s="2"/>
      <c r="R559" s="12" t="s">
        <v>737</v>
      </c>
    </row>
    <row r="560" spans="1:18" x14ac:dyDescent="0.25">
      <c r="A560" s="12" t="str">
        <f t="shared" si="40"/>
        <v>9716397163</v>
      </c>
      <c r="B560" s="12" t="str">
        <f t="shared" si="39"/>
        <v>97163 - PT EVAL HIGH COMPLEX 45 MIN1</v>
      </c>
      <c r="C560" s="12">
        <f t="shared" si="41"/>
        <v>1</v>
      </c>
      <c r="D560" s="5" t="s">
        <v>480</v>
      </c>
      <c r="E560" s="5" t="s">
        <v>481</v>
      </c>
      <c r="F560" s="13">
        <v>97163</v>
      </c>
      <c r="G560" s="12" t="s">
        <v>481</v>
      </c>
      <c r="H560" s="2">
        <v>325.5</v>
      </c>
      <c r="I560" s="2">
        <f t="shared" si="42"/>
        <v>110.66999999999999</v>
      </c>
      <c r="L560" s="2">
        <v>82.98</v>
      </c>
      <c r="M560" s="2">
        <v>82.98</v>
      </c>
      <c r="N560" s="2">
        <v>82.98</v>
      </c>
      <c r="O560" s="2">
        <v>144.66666666666666</v>
      </c>
      <c r="P560" s="2">
        <f t="shared" si="38"/>
        <v>227.85</v>
      </c>
      <c r="Q560" s="2"/>
      <c r="R560" s="12" t="s">
        <v>737</v>
      </c>
    </row>
    <row r="561" spans="1:18" x14ac:dyDescent="0.25">
      <c r="A561" s="12" t="str">
        <f t="shared" si="40"/>
        <v>9716597165</v>
      </c>
      <c r="B561" s="12" t="str">
        <f t="shared" si="39"/>
        <v>97165 - OT EVAL LOW COMPLEX 30 MIN1</v>
      </c>
      <c r="C561" s="12">
        <f t="shared" si="41"/>
        <v>1</v>
      </c>
      <c r="D561" s="5" t="s">
        <v>482</v>
      </c>
      <c r="E561" s="5" t="s">
        <v>483</v>
      </c>
      <c r="F561" s="13">
        <v>97165</v>
      </c>
      <c r="G561" s="12" t="s">
        <v>483</v>
      </c>
      <c r="H561" s="2">
        <v>288.75</v>
      </c>
      <c r="I561" s="2">
        <f t="shared" si="42"/>
        <v>98.174999999999997</v>
      </c>
      <c r="L561" s="2">
        <v>87.82</v>
      </c>
      <c r="M561" s="2">
        <v>87.82</v>
      </c>
      <c r="N561" s="2">
        <v>87.82</v>
      </c>
      <c r="O561" s="2">
        <v>143.70967741935485</v>
      </c>
      <c r="P561" s="2">
        <f t="shared" si="38"/>
        <v>202.125</v>
      </c>
      <c r="Q561" s="2"/>
      <c r="R561" s="12" t="s">
        <v>737</v>
      </c>
    </row>
    <row r="562" spans="1:18" x14ac:dyDescent="0.25">
      <c r="A562" s="12" t="str">
        <f t="shared" si="40"/>
        <v>9716697166</v>
      </c>
      <c r="B562" s="12" t="str">
        <f t="shared" si="39"/>
        <v>97166 - OT EVAL MOD COMPLEX 45 MIN1</v>
      </c>
      <c r="C562" s="12">
        <f t="shared" si="41"/>
        <v>1</v>
      </c>
      <c r="D562" s="5" t="s">
        <v>484</v>
      </c>
      <c r="E562" s="5" t="s">
        <v>485</v>
      </c>
      <c r="F562" s="13">
        <v>97166</v>
      </c>
      <c r="G562" s="12" t="s">
        <v>485</v>
      </c>
      <c r="H562" s="2">
        <v>347.55</v>
      </c>
      <c r="I562" s="2">
        <f t="shared" si="42"/>
        <v>118.16699999999999</v>
      </c>
      <c r="L562" s="2">
        <v>87.49</v>
      </c>
      <c r="M562" s="2">
        <v>87.49</v>
      </c>
      <c r="N562" s="2">
        <v>87.49</v>
      </c>
      <c r="O562" s="2">
        <v>198.6</v>
      </c>
      <c r="P562" s="2">
        <f t="shared" si="38"/>
        <v>243.285</v>
      </c>
      <c r="Q562" s="2"/>
      <c r="R562" s="12" t="s">
        <v>737</v>
      </c>
    </row>
    <row r="563" spans="1:18" x14ac:dyDescent="0.25">
      <c r="A563" s="12" t="str">
        <f t="shared" si="40"/>
        <v>9716797167</v>
      </c>
      <c r="B563" s="12" t="str">
        <f t="shared" si="39"/>
        <v>97167 - OT EVAL HIGH COMPLEX 60 MIN1</v>
      </c>
      <c r="C563" s="12">
        <f t="shared" si="41"/>
        <v>1</v>
      </c>
      <c r="D563" s="5" t="s">
        <v>486</v>
      </c>
      <c r="E563" s="5" t="s">
        <v>487</v>
      </c>
      <c r="F563" s="13">
        <v>97167</v>
      </c>
      <c r="G563" s="12" t="s">
        <v>487</v>
      </c>
      <c r="H563" s="2">
        <v>399</v>
      </c>
      <c r="I563" s="2">
        <f t="shared" si="42"/>
        <v>135.66</v>
      </c>
      <c r="L563" s="2">
        <v>87.49</v>
      </c>
      <c r="M563" s="2">
        <v>87.49</v>
      </c>
      <c r="N563" s="2">
        <v>87.49</v>
      </c>
      <c r="O563" s="2">
        <v>228</v>
      </c>
      <c r="P563" s="2">
        <f t="shared" si="38"/>
        <v>279.29999999999995</v>
      </c>
      <c r="Q563" s="2"/>
      <c r="R563" s="12" t="s">
        <v>737</v>
      </c>
    </row>
    <row r="564" spans="1:18" x14ac:dyDescent="0.25">
      <c r="A564" s="12" t="str">
        <f t="shared" si="40"/>
        <v>9753097530</v>
      </c>
      <c r="B564" s="12" t="str">
        <f t="shared" si="39"/>
        <v>97530 - THERAPEUTIC ACTIVITIES, DIRECT1</v>
      </c>
      <c r="C564" s="12">
        <f t="shared" si="41"/>
        <v>1</v>
      </c>
      <c r="D564" s="5" t="s">
        <v>488</v>
      </c>
      <c r="E564" s="5" t="s">
        <v>489</v>
      </c>
      <c r="F564" s="13">
        <v>97530</v>
      </c>
      <c r="G564" s="12" t="s">
        <v>489</v>
      </c>
      <c r="H564" s="2">
        <v>166.72846889952154</v>
      </c>
      <c r="I564" s="2">
        <f t="shared" si="42"/>
        <v>56.687679425837317</v>
      </c>
      <c r="L564" s="2">
        <v>37.79</v>
      </c>
      <c r="M564" s="2">
        <v>37.79</v>
      </c>
      <c r="N564" s="2">
        <v>37.79</v>
      </c>
      <c r="O564" s="2">
        <v>100.03708133971293</v>
      </c>
      <c r="P564" s="2">
        <f t="shared" si="38"/>
        <v>116.70992822966507</v>
      </c>
      <c r="Q564" s="2"/>
      <c r="R564" s="12" t="s">
        <v>737</v>
      </c>
    </row>
    <row r="565" spans="1:18" x14ac:dyDescent="0.25">
      <c r="A565" s="12" t="str">
        <f t="shared" si="40"/>
        <v>9920199201</v>
      </c>
      <c r="B565" s="12" t="str">
        <f t="shared" si="39"/>
        <v>99201 - New patient office or other outpatient visit, typically 10 min1</v>
      </c>
      <c r="C565" s="12">
        <f t="shared" si="41"/>
        <v>1</v>
      </c>
      <c r="D565" s="5">
        <v>99201</v>
      </c>
      <c r="E565" s="5" t="s">
        <v>490</v>
      </c>
      <c r="F565" s="13">
        <v>99201</v>
      </c>
      <c r="G565" s="12" t="s">
        <v>692</v>
      </c>
      <c r="H565" s="2">
        <v>63</v>
      </c>
      <c r="I565" s="2">
        <f>H565*(1-0.34)</f>
        <v>41.58</v>
      </c>
      <c r="L565" s="2">
        <v>0</v>
      </c>
      <c r="M565" s="2">
        <v>0</v>
      </c>
      <c r="N565" s="2">
        <v>0</v>
      </c>
      <c r="O565" s="2">
        <v>52.18</v>
      </c>
      <c r="P565" s="2">
        <f t="shared" si="38"/>
        <v>44.099999999999994</v>
      </c>
      <c r="Q565" s="2">
        <v>48.547142857142852</v>
      </c>
      <c r="R565" s="12" t="s">
        <v>743</v>
      </c>
    </row>
    <row r="566" spans="1:18" x14ac:dyDescent="0.25">
      <c r="A566" s="12" t="str">
        <f t="shared" si="40"/>
        <v>9920299202</v>
      </c>
      <c r="B566" s="12" t="str">
        <f t="shared" si="39"/>
        <v>99202 - New patient office or other outpatient visit, typically 20 min1</v>
      </c>
      <c r="C566" s="12">
        <f t="shared" si="41"/>
        <v>1</v>
      </c>
      <c r="D566" s="5">
        <v>99202</v>
      </c>
      <c r="E566" s="5" t="s">
        <v>491</v>
      </c>
      <c r="F566" s="13">
        <v>99202</v>
      </c>
      <c r="G566" s="12" t="s">
        <v>693</v>
      </c>
      <c r="H566" s="2">
        <v>107.10000000000001</v>
      </c>
      <c r="I566" s="2">
        <f t="shared" ref="I566:I574" si="43">H566*(1-0.34)</f>
        <v>70.685999999999993</v>
      </c>
      <c r="L566" s="2">
        <v>93.77</v>
      </c>
      <c r="M566" s="2">
        <v>93.77</v>
      </c>
      <c r="N566" s="2">
        <v>93.77</v>
      </c>
      <c r="O566" s="2">
        <v>89.74</v>
      </c>
      <c r="P566" s="2">
        <f t="shared" si="38"/>
        <v>74.97</v>
      </c>
      <c r="Q566" s="2">
        <v>78.725999999999999</v>
      </c>
      <c r="R566" s="12" t="s">
        <v>743</v>
      </c>
    </row>
    <row r="567" spans="1:18" x14ac:dyDescent="0.25">
      <c r="A567" s="12" t="str">
        <f t="shared" si="40"/>
        <v>9920399203</v>
      </c>
      <c r="B567" s="12" t="str">
        <f t="shared" si="39"/>
        <v>99203 - New patient office or other outpatient visit, typically 30 min1</v>
      </c>
      <c r="C567" s="12">
        <f t="shared" si="41"/>
        <v>1</v>
      </c>
      <c r="D567" s="12" t="s">
        <v>492</v>
      </c>
      <c r="E567" s="12" t="s">
        <v>493</v>
      </c>
      <c r="F567" s="12">
        <v>99203</v>
      </c>
      <c r="G567" s="12" t="s">
        <v>694</v>
      </c>
      <c r="H567" s="2">
        <v>155.4</v>
      </c>
      <c r="I567" s="2">
        <f t="shared" si="43"/>
        <v>102.56399999999999</v>
      </c>
      <c r="L567" s="2">
        <v>135.18</v>
      </c>
      <c r="M567" s="2">
        <v>135.18</v>
      </c>
      <c r="N567" s="2">
        <v>135.18</v>
      </c>
      <c r="O567" s="2">
        <v>130.01</v>
      </c>
      <c r="P567" s="2">
        <f t="shared" si="38"/>
        <v>108.78</v>
      </c>
      <c r="Q567" s="2">
        <v>121.47195121951218</v>
      </c>
      <c r="R567" s="12" t="s">
        <v>743</v>
      </c>
    </row>
    <row r="568" spans="1:18" x14ac:dyDescent="0.25">
      <c r="A568" s="12" t="str">
        <f t="shared" si="40"/>
        <v>9920499204</v>
      </c>
      <c r="B568" s="12" t="str">
        <f t="shared" si="39"/>
        <v>99204 - New patient office of other outpatient visit, typically 45 min1</v>
      </c>
      <c r="C568" s="12">
        <f t="shared" si="41"/>
        <v>1</v>
      </c>
      <c r="D568" s="12" t="s">
        <v>494</v>
      </c>
      <c r="E568" s="12" t="s">
        <v>495</v>
      </c>
      <c r="F568" s="12">
        <v>99204</v>
      </c>
      <c r="G568" s="12" t="s">
        <v>695</v>
      </c>
      <c r="H568" s="2">
        <v>239.4</v>
      </c>
      <c r="I568" s="2">
        <f t="shared" si="43"/>
        <v>158.00399999999999</v>
      </c>
      <c r="L568" s="2">
        <v>206.38</v>
      </c>
      <c r="M568" s="2">
        <v>206.38</v>
      </c>
      <c r="N568" s="2">
        <v>206.38</v>
      </c>
      <c r="O568" s="2">
        <v>199.6</v>
      </c>
      <c r="P568" s="2">
        <f t="shared" si="38"/>
        <v>167.57999999999998</v>
      </c>
      <c r="Q568" s="2">
        <v>163.12294117647062</v>
      </c>
      <c r="R568" s="12" t="s">
        <v>743</v>
      </c>
    </row>
    <row r="569" spans="1:18" x14ac:dyDescent="0.25">
      <c r="A569" s="12" t="str">
        <f t="shared" si="40"/>
        <v>9920599205</v>
      </c>
      <c r="B569" s="12" t="str">
        <f t="shared" si="39"/>
        <v>99205 - New patient office of other outpatient visit, typically 60 min1</v>
      </c>
      <c r="C569" s="12">
        <f t="shared" si="41"/>
        <v>1</v>
      </c>
      <c r="D569" s="12" t="s">
        <v>496</v>
      </c>
      <c r="E569" s="12" t="s">
        <v>497</v>
      </c>
      <c r="F569" s="12">
        <v>99205</v>
      </c>
      <c r="G569" s="12" t="s">
        <v>696</v>
      </c>
      <c r="H569" s="2">
        <v>294</v>
      </c>
      <c r="I569" s="2">
        <f t="shared" si="43"/>
        <v>194.03999999999996</v>
      </c>
      <c r="L569" s="2">
        <v>260.41000000000003</v>
      </c>
      <c r="M569" s="2">
        <v>260.41000000000003</v>
      </c>
      <c r="N569" s="2">
        <v>260.41000000000003</v>
      </c>
      <c r="O569" s="2">
        <v>251.3</v>
      </c>
      <c r="P569" s="2">
        <f t="shared" si="38"/>
        <v>205.79999999999998</v>
      </c>
      <c r="Q569" s="2">
        <v>104.74</v>
      </c>
      <c r="R569" s="12" t="s">
        <v>743</v>
      </c>
    </row>
    <row r="570" spans="1:18" x14ac:dyDescent="0.25">
      <c r="A570" s="12" t="str">
        <f t="shared" si="40"/>
        <v>9921199211</v>
      </c>
      <c r="B570" s="12" t="str">
        <f t="shared" si="39"/>
        <v>99211 - Office Visit, Established Patient Visit, typically 10 min1</v>
      </c>
      <c r="C570" s="12">
        <f t="shared" si="41"/>
        <v>1</v>
      </c>
      <c r="D570" s="12">
        <v>99211</v>
      </c>
      <c r="E570" s="12" t="s">
        <v>498</v>
      </c>
      <c r="F570" s="12">
        <v>99211</v>
      </c>
      <c r="G570" s="12" t="s">
        <v>697</v>
      </c>
      <c r="H570" s="2">
        <v>30.450000000000003</v>
      </c>
      <c r="I570" s="2">
        <f t="shared" si="43"/>
        <v>20.096999999999998</v>
      </c>
      <c r="L570" s="2">
        <v>27.59</v>
      </c>
      <c r="M570" s="2">
        <v>27.59</v>
      </c>
      <c r="N570" s="2">
        <v>27.59</v>
      </c>
      <c r="O570" s="2">
        <v>23.65</v>
      </c>
      <c r="P570" s="2">
        <f t="shared" si="38"/>
        <v>21.315000000000001</v>
      </c>
      <c r="Q570" s="2">
        <v>21.951999999999991</v>
      </c>
      <c r="R570" s="12" t="s">
        <v>743</v>
      </c>
    </row>
    <row r="571" spans="1:18" x14ac:dyDescent="0.25">
      <c r="A571" s="12" t="str">
        <f t="shared" si="40"/>
        <v>9921299212</v>
      </c>
      <c r="B571" s="12" t="str">
        <f t="shared" si="39"/>
        <v>99212 - Office Visit, Established Patient Visit, typically 20 min1</v>
      </c>
      <c r="C571" s="12">
        <f t="shared" si="41"/>
        <v>1</v>
      </c>
      <c r="D571" s="12">
        <v>99212</v>
      </c>
      <c r="E571" s="12" t="s">
        <v>499</v>
      </c>
      <c r="F571" s="12">
        <v>99212</v>
      </c>
      <c r="G571" s="12" t="s">
        <v>698</v>
      </c>
      <c r="H571" s="2">
        <v>61.95</v>
      </c>
      <c r="I571" s="2">
        <f t="shared" si="43"/>
        <v>40.887</v>
      </c>
      <c r="L571" s="2">
        <v>55.08</v>
      </c>
      <c r="M571" s="2">
        <v>55.08</v>
      </c>
      <c r="N571" s="2">
        <v>55.08</v>
      </c>
      <c r="O571" s="2">
        <v>52.18</v>
      </c>
      <c r="P571" s="2">
        <f t="shared" si="38"/>
        <v>43.365000000000002</v>
      </c>
      <c r="Q571" s="2">
        <v>50.415357142857111</v>
      </c>
      <c r="R571" s="12" t="s">
        <v>743</v>
      </c>
    </row>
    <row r="572" spans="1:18" x14ac:dyDescent="0.25">
      <c r="A572" s="12" t="str">
        <f t="shared" si="40"/>
        <v>9921399213</v>
      </c>
      <c r="B572" s="12" t="str">
        <f t="shared" si="39"/>
        <v>99213 - Office Visit, Established Patient Visit, typically 30 min1</v>
      </c>
      <c r="C572" s="12">
        <f t="shared" si="41"/>
        <v>1</v>
      </c>
      <c r="D572" s="12">
        <v>99213</v>
      </c>
      <c r="E572" s="12" t="s">
        <v>500</v>
      </c>
      <c r="F572" s="12">
        <v>99213</v>
      </c>
      <c r="G572" s="12" t="s">
        <v>699</v>
      </c>
      <c r="H572" s="2">
        <v>105</v>
      </c>
      <c r="I572" s="2">
        <f t="shared" si="43"/>
        <v>69.3</v>
      </c>
      <c r="L572" s="2">
        <v>92</v>
      </c>
      <c r="M572" s="2">
        <v>92</v>
      </c>
      <c r="N572" s="2">
        <v>92</v>
      </c>
      <c r="O572" s="2">
        <v>87.71</v>
      </c>
      <c r="P572" s="2">
        <f t="shared" si="38"/>
        <v>73.5</v>
      </c>
      <c r="Q572" s="2">
        <v>78.841476091475798</v>
      </c>
      <c r="R572" s="12" t="s">
        <v>743</v>
      </c>
    </row>
    <row r="573" spans="1:18" x14ac:dyDescent="0.25">
      <c r="A573" s="12" t="str">
        <f t="shared" si="40"/>
        <v>9921499214</v>
      </c>
      <c r="B573" s="12" t="str">
        <f t="shared" si="39"/>
        <v>99214 - Office Visit, Established Patient Visit, typically 45 min1</v>
      </c>
      <c r="C573" s="12">
        <f t="shared" si="41"/>
        <v>1</v>
      </c>
      <c r="D573" s="12">
        <v>99214</v>
      </c>
      <c r="E573" s="12" t="s">
        <v>501</v>
      </c>
      <c r="F573" s="12">
        <v>99214</v>
      </c>
      <c r="G573" s="12" t="s">
        <v>700</v>
      </c>
      <c r="H573" s="2">
        <v>155.4</v>
      </c>
      <c r="I573" s="2">
        <f t="shared" si="43"/>
        <v>102.56399999999999</v>
      </c>
      <c r="L573" s="2">
        <v>135.30000000000001</v>
      </c>
      <c r="M573" s="2">
        <v>135.30000000000001</v>
      </c>
      <c r="N573" s="2">
        <v>135.30000000000001</v>
      </c>
      <c r="O573" s="2">
        <v>130.47999999999999</v>
      </c>
      <c r="P573" s="2">
        <f t="shared" si="38"/>
        <v>108.78</v>
      </c>
      <c r="Q573" s="2">
        <v>120.71815789473629</v>
      </c>
      <c r="R573" s="12" t="s">
        <v>743</v>
      </c>
    </row>
    <row r="574" spans="1:18" x14ac:dyDescent="0.25">
      <c r="A574" s="12" t="str">
        <f t="shared" si="40"/>
        <v>9921599215</v>
      </c>
      <c r="B574" s="12" t="str">
        <f t="shared" si="39"/>
        <v>99215 - Office Visit, Established Patient Visit, typically 60 min1</v>
      </c>
      <c r="C574" s="12">
        <f t="shared" si="41"/>
        <v>1</v>
      </c>
      <c r="D574" s="12">
        <v>99215</v>
      </c>
      <c r="E574" s="12" t="s">
        <v>502</v>
      </c>
      <c r="F574" s="12">
        <v>99215</v>
      </c>
      <c r="G574" s="12" t="s">
        <v>701</v>
      </c>
      <c r="H574" s="2">
        <v>205.8</v>
      </c>
      <c r="I574" s="2">
        <f t="shared" si="43"/>
        <v>135.828</v>
      </c>
      <c r="L574" s="2">
        <v>183.03</v>
      </c>
      <c r="M574" s="2">
        <v>183.03</v>
      </c>
      <c r="N574" s="2">
        <v>183.03</v>
      </c>
      <c r="O574" s="2">
        <v>176.27</v>
      </c>
      <c r="P574" s="2">
        <f t="shared" si="38"/>
        <v>144.06</v>
      </c>
      <c r="Q574" s="2">
        <v>128.5975</v>
      </c>
      <c r="R574" s="12" t="s">
        <v>743</v>
      </c>
    </row>
    <row r="575" spans="1:18" x14ac:dyDescent="0.25">
      <c r="A575" s="12" t="str">
        <f t="shared" si="40"/>
        <v>470250</v>
      </c>
      <c r="B575" s="12" t="str">
        <f t="shared" si="39"/>
        <v>470 - MAJOR HIP AND KNEE JOINT REPLACEMENT OR REATTACHMENT OF LOWER EXTREMITY WITHOUT MCC1</v>
      </c>
      <c r="C575" s="12">
        <f t="shared" si="41"/>
        <v>1</v>
      </c>
      <c r="D575" s="12">
        <v>470</v>
      </c>
      <c r="E575" s="12" t="s">
        <v>503</v>
      </c>
      <c r="F575" s="12">
        <v>250</v>
      </c>
      <c r="G575" s="12" t="s">
        <v>584</v>
      </c>
      <c r="H575" s="2">
        <v>101.55555555555556</v>
      </c>
      <c r="I575" s="2">
        <f t="shared" si="42"/>
        <v>34.528888888888886</v>
      </c>
      <c r="L575" s="2">
        <v>17963.554499999998</v>
      </c>
      <c r="M575" s="2">
        <v>17963.554499999998</v>
      </c>
      <c r="N575" s="2">
        <v>14857.217999999999</v>
      </c>
      <c r="O575" s="2">
        <v>18904.005000000001</v>
      </c>
      <c r="P575" s="2">
        <f t="shared" si="38"/>
        <v>71.088888888888889</v>
      </c>
      <c r="Q575" s="2"/>
      <c r="R575" s="12" t="s">
        <v>737</v>
      </c>
    </row>
    <row r="576" spans="1:18" x14ac:dyDescent="0.25">
      <c r="A576" s="12" t="str">
        <f t="shared" si="40"/>
        <v>470259</v>
      </c>
      <c r="B576" s="12" t="str">
        <f t="shared" si="39"/>
        <v>470 - MAJOR HIP AND KNEE JOINT REPLACEMENT OR REATTACHMENT OF LOWER EXTREMITY WITHOUT MCC2</v>
      </c>
      <c r="C576" s="12">
        <f t="shared" si="41"/>
        <v>2</v>
      </c>
      <c r="D576" s="12">
        <v>470</v>
      </c>
      <c r="E576" s="12" t="s">
        <v>503</v>
      </c>
      <c r="F576" s="12">
        <v>259</v>
      </c>
      <c r="G576" s="12" t="s">
        <v>702</v>
      </c>
      <c r="H576" s="2">
        <v>357.43650793650795</v>
      </c>
      <c r="I576" s="2">
        <f t="shared" si="42"/>
        <v>121.52841269841269</v>
      </c>
      <c r="P576" s="2">
        <f t="shared" si="38"/>
        <v>250.20555555555555</v>
      </c>
      <c r="Q576" s="2"/>
      <c r="R576" s="12" t="s">
        <v>737</v>
      </c>
    </row>
    <row r="577" spans="1:18" x14ac:dyDescent="0.25">
      <c r="A577" s="12" t="str">
        <f t="shared" si="40"/>
        <v>470270</v>
      </c>
      <c r="B577" s="12" t="str">
        <f t="shared" si="39"/>
        <v>470 - MAJOR HIP AND KNEE JOINT REPLACEMENT OR REATTACHMENT OF LOWER EXTREMITY WITHOUT MCC3</v>
      </c>
      <c r="C577" s="12">
        <f t="shared" si="41"/>
        <v>3</v>
      </c>
      <c r="D577" s="12">
        <v>470</v>
      </c>
      <c r="E577" s="12" t="s">
        <v>503</v>
      </c>
      <c r="F577" s="12">
        <v>270</v>
      </c>
      <c r="G577" s="12" t="s">
        <v>585</v>
      </c>
      <c r="H577" s="2">
        <v>2359.080158730158</v>
      </c>
      <c r="I577" s="2">
        <f t="shared" si="42"/>
        <v>802.08725396825366</v>
      </c>
      <c r="P577" s="2">
        <f t="shared" si="38"/>
        <v>1651.3561111111105</v>
      </c>
      <c r="Q577" s="2"/>
      <c r="R577" s="12" t="s">
        <v>737</v>
      </c>
    </row>
    <row r="578" spans="1:18" x14ac:dyDescent="0.25">
      <c r="A578" s="12" t="str">
        <f t="shared" si="40"/>
        <v>470272</v>
      </c>
      <c r="B578" s="12" t="str">
        <f t="shared" si="39"/>
        <v>470 - MAJOR HIP AND KNEE JOINT REPLACEMENT OR REATTACHMENT OF LOWER EXTREMITY WITHOUT MCC4</v>
      </c>
      <c r="C578" s="12">
        <f t="shared" si="41"/>
        <v>4</v>
      </c>
      <c r="D578" s="12">
        <v>470</v>
      </c>
      <c r="E578" s="12" t="s">
        <v>503</v>
      </c>
      <c r="F578" s="12">
        <v>272</v>
      </c>
      <c r="G578" s="12" t="s">
        <v>586</v>
      </c>
      <c r="H578" s="2">
        <v>687.56007936507933</v>
      </c>
      <c r="I578" s="2">
        <f t="shared" si="42"/>
        <v>233.77042698412694</v>
      </c>
      <c r="P578" s="2">
        <f t="shared" ref="P578:P641" si="44">H578*0.7</f>
        <v>481.29205555555552</v>
      </c>
      <c r="Q578" s="2"/>
      <c r="R578" s="12" t="s">
        <v>737</v>
      </c>
    </row>
    <row r="579" spans="1:18" x14ac:dyDescent="0.25">
      <c r="A579" s="12" t="str">
        <f t="shared" si="40"/>
        <v>470278</v>
      </c>
      <c r="B579" s="12" t="str">
        <f t="shared" ref="B579:B642" si="45">D579&amp;" - "&amp;E579&amp;C579</f>
        <v>470 - MAJOR HIP AND KNEE JOINT REPLACEMENT OR REATTACHMENT OF LOWER EXTREMITY WITHOUT MCC5</v>
      </c>
      <c r="C579" s="12">
        <f t="shared" si="41"/>
        <v>5</v>
      </c>
      <c r="D579" s="12">
        <v>470</v>
      </c>
      <c r="E579" s="12" t="s">
        <v>503</v>
      </c>
      <c r="F579" s="12">
        <v>278</v>
      </c>
      <c r="G579" s="12" t="s">
        <v>628</v>
      </c>
      <c r="H579" s="2">
        <v>13704.397857142867</v>
      </c>
      <c r="I579" s="2">
        <f t="shared" si="42"/>
        <v>4659.4952714285746</v>
      </c>
      <c r="P579" s="2">
        <f t="shared" si="44"/>
        <v>9593.0785000000069</v>
      </c>
      <c r="Q579" s="2"/>
      <c r="R579" s="12" t="s">
        <v>737</v>
      </c>
    </row>
    <row r="580" spans="1:18" x14ac:dyDescent="0.25">
      <c r="A580" s="12" t="str">
        <f t="shared" ref="A580:A643" si="46">D580&amp;F580</f>
        <v>470310</v>
      </c>
      <c r="B580" s="12" t="str">
        <f t="shared" si="45"/>
        <v>470 - MAJOR HIP AND KNEE JOINT REPLACEMENT OR REATTACHMENT OF LOWER EXTREMITY WITHOUT MCC6</v>
      </c>
      <c r="C580" s="12">
        <f t="shared" ref="C580:C643" si="47">IF(D580=D579,1+C579,1)</f>
        <v>6</v>
      </c>
      <c r="D580" s="12">
        <v>470</v>
      </c>
      <c r="E580" s="12" t="s">
        <v>503</v>
      </c>
      <c r="F580" s="12">
        <v>310</v>
      </c>
      <c r="G580" s="12" t="s">
        <v>703</v>
      </c>
      <c r="H580" s="2">
        <v>360.39341269841248</v>
      </c>
      <c r="I580" s="2">
        <f t="shared" ref="I580:I643" si="48">H580*(1-0.66)</f>
        <v>122.53376031746024</v>
      </c>
      <c r="P580" s="2">
        <f t="shared" si="44"/>
        <v>252.27538888888873</v>
      </c>
      <c r="Q580" s="2"/>
      <c r="R580" s="12" t="s">
        <v>737</v>
      </c>
    </row>
    <row r="581" spans="1:18" x14ac:dyDescent="0.25">
      <c r="A581" s="12" t="str">
        <f t="shared" si="46"/>
        <v>470320</v>
      </c>
      <c r="B581" s="12" t="str">
        <f t="shared" si="45"/>
        <v>470 - MAJOR HIP AND KNEE JOINT REPLACEMENT OR REATTACHMENT OF LOWER EXTREMITY WITHOUT MCC7</v>
      </c>
      <c r="C581" s="12">
        <f t="shared" si="47"/>
        <v>7</v>
      </c>
      <c r="D581" s="12">
        <v>470</v>
      </c>
      <c r="E581" s="12" t="s">
        <v>503</v>
      </c>
      <c r="F581" s="12">
        <v>320</v>
      </c>
      <c r="G581" s="12" t="s">
        <v>704</v>
      </c>
      <c r="H581" s="2">
        <v>385.02190476190464</v>
      </c>
      <c r="I581" s="2">
        <f t="shared" si="48"/>
        <v>130.90744761904756</v>
      </c>
      <c r="P581" s="2">
        <f t="shared" si="44"/>
        <v>269.51533333333322</v>
      </c>
      <c r="Q581" s="2"/>
      <c r="R581" s="12" t="s">
        <v>737</v>
      </c>
    </row>
    <row r="582" spans="1:18" x14ac:dyDescent="0.25">
      <c r="A582" s="12" t="str">
        <f t="shared" si="46"/>
        <v>470360</v>
      </c>
      <c r="B582" s="12" t="str">
        <f t="shared" si="45"/>
        <v>470 - MAJOR HIP AND KNEE JOINT REPLACEMENT OR REATTACHMENT OF LOWER EXTREMITY WITHOUT MCC8</v>
      </c>
      <c r="C582" s="12">
        <f t="shared" si="47"/>
        <v>8</v>
      </c>
      <c r="D582" s="12">
        <v>470</v>
      </c>
      <c r="E582" s="12" t="s">
        <v>503</v>
      </c>
      <c r="F582" s="12">
        <v>360</v>
      </c>
      <c r="G582" s="12" t="s">
        <v>705</v>
      </c>
      <c r="H582" s="2">
        <v>8933.7593650793624</v>
      </c>
      <c r="I582" s="2">
        <f t="shared" si="48"/>
        <v>3037.4781841269828</v>
      </c>
      <c r="P582" s="2">
        <f t="shared" si="44"/>
        <v>6253.6315555555529</v>
      </c>
      <c r="Q582" s="2"/>
      <c r="R582" s="12" t="s">
        <v>737</v>
      </c>
    </row>
    <row r="583" spans="1:18" x14ac:dyDescent="0.25">
      <c r="A583" s="12" t="str">
        <f t="shared" si="46"/>
        <v>470370</v>
      </c>
      <c r="B583" s="12" t="str">
        <f t="shared" si="45"/>
        <v>470 - MAJOR HIP AND KNEE JOINT REPLACEMENT OR REATTACHMENT OF LOWER EXTREMITY WITHOUT MCC9</v>
      </c>
      <c r="C583" s="12">
        <f t="shared" si="47"/>
        <v>9</v>
      </c>
      <c r="D583" s="12">
        <v>470</v>
      </c>
      <c r="E583" s="12" t="s">
        <v>503</v>
      </c>
      <c r="F583" s="12">
        <v>370</v>
      </c>
      <c r="G583" s="12" t="s">
        <v>587</v>
      </c>
      <c r="H583" s="2">
        <v>1102.2698412698414</v>
      </c>
      <c r="I583" s="2">
        <f t="shared" si="48"/>
        <v>374.77174603174603</v>
      </c>
      <c r="P583" s="2">
        <f t="shared" si="44"/>
        <v>771.58888888888896</v>
      </c>
      <c r="Q583" s="2"/>
      <c r="R583" s="12" t="s">
        <v>737</v>
      </c>
    </row>
    <row r="584" spans="1:18" x14ac:dyDescent="0.25">
      <c r="A584" s="12" t="str">
        <f t="shared" si="46"/>
        <v>470636</v>
      </c>
      <c r="B584" s="12" t="str">
        <f t="shared" si="45"/>
        <v>470 - MAJOR HIP AND KNEE JOINT REPLACEMENT OR REATTACHMENT OF LOWER EXTREMITY WITHOUT MCC10</v>
      </c>
      <c r="C584" s="12">
        <f t="shared" si="47"/>
        <v>10</v>
      </c>
      <c r="D584" s="12">
        <v>470</v>
      </c>
      <c r="E584" s="12" t="s">
        <v>503</v>
      </c>
      <c r="F584" s="12">
        <v>636</v>
      </c>
      <c r="G584" s="12" t="s">
        <v>706</v>
      </c>
      <c r="H584" s="2">
        <v>3316.0238095238096</v>
      </c>
      <c r="I584" s="2">
        <f t="shared" si="48"/>
        <v>1127.4480952380952</v>
      </c>
      <c r="P584" s="2">
        <f t="shared" si="44"/>
        <v>2321.2166666666667</v>
      </c>
      <c r="Q584" s="2"/>
      <c r="R584" s="12" t="s">
        <v>737</v>
      </c>
    </row>
    <row r="585" spans="1:18" x14ac:dyDescent="0.25">
      <c r="A585" s="12" t="str">
        <f t="shared" si="46"/>
        <v>470637</v>
      </c>
      <c r="B585" s="12" t="str">
        <f t="shared" si="45"/>
        <v>470 - MAJOR HIP AND KNEE JOINT REPLACEMENT OR REATTACHMENT OF LOWER EXTREMITY WITHOUT MCC11</v>
      </c>
      <c r="C585" s="12">
        <f t="shared" si="47"/>
        <v>11</v>
      </c>
      <c r="D585" s="12">
        <v>470</v>
      </c>
      <c r="E585" s="12" t="s">
        <v>503</v>
      </c>
      <c r="F585" s="12">
        <v>637</v>
      </c>
      <c r="G585" s="12" t="s">
        <v>707</v>
      </c>
      <c r="H585" s="2">
        <v>201.09920634920636</v>
      </c>
      <c r="I585" s="2">
        <f t="shared" si="48"/>
        <v>68.373730158730154</v>
      </c>
      <c r="P585" s="2">
        <f t="shared" si="44"/>
        <v>140.76944444444445</v>
      </c>
      <c r="Q585" s="2"/>
      <c r="R585" s="12" t="s">
        <v>737</v>
      </c>
    </row>
    <row r="586" spans="1:18" x14ac:dyDescent="0.25">
      <c r="A586" s="12" t="str">
        <f t="shared" si="46"/>
        <v>470710</v>
      </c>
      <c r="B586" s="12" t="str">
        <f t="shared" si="45"/>
        <v>470 - MAJOR HIP AND KNEE JOINT REPLACEMENT OR REATTACHMENT OF LOWER EXTREMITY WITHOUT MCC12</v>
      </c>
      <c r="C586" s="12">
        <f t="shared" si="47"/>
        <v>12</v>
      </c>
      <c r="D586" s="12">
        <v>470</v>
      </c>
      <c r="E586" s="12" t="s">
        <v>503</v>
      </c>
      <c r="F586" s="12">
        <v>710</v>
      </c>
      <c r="G586" s="12" t="s">
        <v>588</v>
      </c>
      <c r="H586" s="2">
        <v>666.75</v>
      </c>
      <c r="I586" s="2">
        <f t="shared" si="48"/>
        <v>226.69499999999999</v>
      </c>
      <c r="P586" s="2">
        <f t="shared" si="44"/>
        <v>466.72499999999997</v>
      </c>
      <c r="Q586" s="2"/>
      <c r="R586" s="12" t="s">
        <v>737</v>
      </c>
    </row>
    <row r="587" spans="1:18" x14ac:dyDescent="0.25">
      <c r="A587" s="12" t="str">
        <f t="shared" si="46"/>
        <v>470110</v>
      </c>
      <c r="B587" s="12" t="str">
        <f t="shared" si="45"/>
        <v>470 - MAJOR HIP AND KNEE JOINT REPLACEMENT OR REATTACHMENT OF LOWER EXTREMITY WITHOUT MCC13</v>
      </c>
      <c r="C587" s="12">
        <f t="shared" si="47"/>
        <v>13</v>
      </c>
      <c r="D587" s="12">
        <v>470</v>
      </c>
      <c r="E587" s="12" t="s">
        <v>503</v>
      </c>
      <c r="F587" s="12">
        <v>110</v>
      </c>
      <c r="G587" s="12" t="s">
        <v>708</v>
      </c>
      <c r="H587" s="2">
        <v>2301.04</v>
      </c>
      <c r="I587" s="2">
        <f t="shared" si="48"/>
        <v>782.35359999999991</v>
      </c>
      <c r="P587" s="2">
        <f t="shared" si="44"/>
        <v>1610.7279999999998</v>
      </c>
      <c r="Q587" s="2"/>
      <c r="R587" s="12" t="s">
        <v>737</v>
      </c>
    </row>
    <row r="588" spans="1:18" x14ac:dyDescent="0.25">
      <c r="A588" s="12" t="str">
        <f t="shared" si="46"/>
        <v>470424</v>
      </c>
      <c r="B588" s="12" t="str">
        <f t="shared" si="45"/>
        <v>470 - MAJOR HIP AND KNEE JOINT REPLACEMENT OR REATTACHMENT OF LOWER EXTREMITY WITHOUT MCC14</v>
      </c>
      <c r="C588" s="12">
        <f t="shared" si="47"/>
        <v>14</v>
      </c>
      <c r="D588" s="12">
        <v>470</v>
      </c>
      <c r="E588" s="12" t="s">
        <v>503</v>
      </c>
      <c r="F588" s="12">
        <v>424</v>
      </c>
      <c r="G588" s="12" t="s">
        <v>709</v>
      </c>
      <c r="H588" s="2">
        <v>234.33870967741936</v>
      </c>
      <c r="I588" s="2">
        <f t="shared" si="48"/>
        <v>79.675161290322578</v>
      </c>
      <c r="P588" s="2">
        <f t="shared" si="44"/>
        <v>164.03709677419354</v>
      </c>
      <c r="Q588" s="2"/>
      <c r="R588" s="12" t="s">
        <v>737</v>
      </c>
    </row>
    <row r="589" spans="1:18" x14ac:dyDescent="0.25">
      <c r="A589" s="12" t="str">
        <f t="shared" si="46"/>
        <v>470420</v>
      </c>
      <c r="B589" s="12" t="str">
        <f t="shared" si="45"/>
        <v>470 - MAJOR HIP AND KNEE JOINT REPLACEMENT OR REATTACHMENT OF LOWER EXTREMITY WITHOUT MCC15</v>
      </c>
      <c r="C589" s="12">
        <f t="shared" si="47"/>
        <v>15</v>
      </c>
      <c r="D589" s="12">
        <v>470</v>
      </c>
      <c r="E589" s="12" t="s">
        <v>503</v>
      </c>
      <c r="F589" s="12">
        <v>420</v>
      </c>
      <c r="G589" s="12" t="s">
        <v>710</v>
      </c>
      <c r="H589" s="2">
        <v>509.79024390243961</v>
      </c>
      <c r="I589" s="2">
        <f t="shared" si="48"/>
        <v>173.32868292682946</v>
      </c>
      <c r="P589" s="2">
        <f t="shared" si="44"/>
        <v>356.85317073170773</v>
      </c>
      <c r="Q589" s="2"/>
      <c r="R589" s="12" t="s">
        <v>737</v>
      </c>
    </row>
    <row r="590" spans="1:18" x14ac:dyDescent="0.25">
      <c r="A590" s="12" t="str">
        <f t="shared" si="46"/>
        <v>470305</v>
      </c>
      <c r="B590" s="12" t="str">
        <f t="shared" si="45"/>
        <v>470 - MAJOR HIP AND KNEE JOINT REPLACEMENT OR REATTACHMENT OF LOWER EXTREMITY WITHOUT MCC16</v>
      </c>
      <c r="C590" s="12">
        <f t="shared" si="47"/>
        <v>16</v>
      </c>
      <c r="D590" s="12">
        <v>470</v>
      </c>
      <c r="E590" s="12" t="s">
        <v>503</v>
      </c>
      <c r="F590" s="12">
        <v>305</v>
      </c>
      <c r="G590" s="12" t="s">
        <v>711</v>
      </c>
      <c r="H590" s="2">
        <v>176.27524999999989</v>
      </c>
      <c r="I590" s="2">
        <f t="shared" si="48"/>
        <v>59.933584999999958</v>
      </c>
      <c r="P590" s="2">
        <f t="shared" si="44"/>
        <v>123.39267499999991</v>
      </c>
      <c r="Q590" s="2"/>
      <c r="R590" s="12" t="s">
        <v>737</v>
      </c>
    </row>
    <row r="591" spans="1:18" x14ac:dyDescent="0.25">
      <c r="A591" s="12" t="str">
        <f t="shared" si="46"/>
        <v>470309</v>
      </c>
      <c r="B591" s="12" t="str">
        <f t="shared" si="45"/>
        <v>470 - MAJOR HIP AND KNEE JOINT REPLACEMENT OR REATTACHMENT OF LOWER EXTREMITY WITHOUT MCC17</v>
      </c>
      <c r="C591" s="12">
        <f t="shared" si="47"/>
        <v>17</v>
      </c>
      <c r="D591" s="12">
        <v>470</v>
      </c>
      <c r="E591" s="12" t="s">
        <v>503</v>
      </c>
      <c r="F591" s="12">
        <v>309</v>
      </c>
      <c r="G591" s="12" t="s">
        <v>712</v>
      </c>
      <c r="H591" s="2">
        <v>26.163063063063071</v>
      </c>
      <c r="I591" s="2">
        <f t="shared" si="48"/>
        <v>8.8954414414414433</v>
      </c>
      <c r="P591" s="2">
        <f t="shared" si="44"/>
        <v>18.314144144144148</v>
      </c>
      <c r="Q591" s="2"/>
      <c r="R591" s="12" t="s">
        <v>737</v>
      </c>
    </row>
    <row r="592" spans="1:18" x14ac:dyDescent="0.25">
      <c r="A592" s="12" t="str">
        <f t="shared" si="46"/>
        <v>483110</v>
      </c>
      <c r="B592" s="12" t="str">
        <f t="shared" si="45"/>
        <v>483 - MAJOR JOINT OR LIMB REATTACHMENT PROCEDURES OF UPPER EXTREMITIES1</v>
      </c>
      <c r="C592" s="12">
        <f t="shared" si="47"/>
        <v>1</v>
      </c>
      <c r="D592" s="12">
        <v>483</v>
      </c>
      <c r="E592" s="12" t="s">
        <v>504</v>
      </c>
      <c r="F592" s="12">
        <v>110</v>
      </c>
      <c r="G592" s="12" t="s">
        <v>708</v>
      </c>
      <c r="H592" s="2">
        <v>1446.3902439024391</v>
      </c>
      <c r="I592" s="2">
        <f t="shared" si="48"/>
        <v>491.77268292682925</v>
      </c>
      <c r="L592" s="2">
        <v>22562.466499999999</v>
      </c>
      <c r="M592" s="2">
        <v>22562.466499999999</v>
      </c>
      <c r="N592" s="2">
        <v>18660.865999999998</v>
      </c>
      <c r="O592" s="2">
        <v>23743.684999999998</v>
      </c>
      <c r="P592" s="2">
        <f t="shared" si="44"/>
        <v>1012.4731707317073</v>
      </c>
      <c r="Q592" s="2"/>
      <c r="R592" s="12" t="s">
        <v>737</v>
      </c>
    </row>
    <row r="593" spans="1:18" x14ac:dyDescent="0.25">
      <c r="A593" s="12" t="str">
        <f t="shared" si="46"/>
        <v>483250</v>
      </c>
      <c r="B593" s="12" t="str">
        <f t="shared" si="45"/>
        <v>483 - MAJOR JOINT OR LIMB REATTACHMENT PROCEDURES OF UPPER EXTREMITIES2</v>
      </c>
      <c r="C593" s="12">
        <f t="shared" si="47"/>
        <v>2</v>
      </c>
      <c r="D593" s="12">
        <v>483</v>
      </c>
      <c r="E593" s="12" t="s">
        <v>504</v>
      </c>
      <c r="F593" s="12">
        <v>250</v>
      </c>
      <c r="G593" s="12" t="s">
        <v>584</v>
      </c>
      <c r="H593" s="2">
        <v>103.4390243902439</v>
      </c>
      <c r="I593" s="2">
        <f t="shared" si="48"/>
        <v>35.169268292682922</v>
      </c>
      <c r="P593" s="2">
        <f t="shared" si="44"/>
        <v>72.407317073170731</v>
      </c>
      <c r="Q593" s="2"/>
      <c r="R593" s="12" t="s">
        <v>737</v>
      </c>
    </row>
    <row r="594" spans="1:18" x14ac:dyDescent="0.25">
      <c r="A594" s="12" t="str">
        <f t="shared" si="46"/>
        <v>483259</v>
      </c>
      <c r="B594" s="12" t="str">
        <f t="shared" si="45"/>
        <v>483 - MAJOR JOINT OR LIMB REATTACHMENT PROCEDURES OF UPPER EXTREMITIES3</v>
      </c>
      <c r="C594" s="12">
        <f t="shared" si="47"/>
        <v>3</v>
      </c>
      <c r="D594" s="12">
        <v>483</v>
      </c>
      <c r="E594" s="12" t="s">
        <v>504</v>
      </c>
      <c r="F594" s="12">
        <v>259</v>
      </c>
      <c r="G594" s="12" t="s">
        <v>702</v>
      </c>
      <c r="H594" s="2">
        <v>412.5609756097561</v>
      </c>
      <c r="I594" s="2">
        <f t="shared" si="48"/>
        <v>140.27073170731705</v>
      </c>
      <c r="P594" s="2">
        <f t="shared" si="44"/>
        <v>288.79268292682923</v>
      </c>
      <c r="Q594" s="2"/>
      <c r="R594" s="12" t="s">
        <v>737</v>
      </c>
    </row>
    <row r="595" spans="1:18" x14ac:dyDescent="0.25">
      <c r="A595" s="12" t="str">
        <f t="shared" si="46"/>
        <v>483270</v>
      </c>
      <c r="B595" s="12" t="str">
        <f t="shared" si="45"/>
        <v>483 - MAJOR JOINT OR LIMB REATTACHMENT PROCEDURES OF UPPER EXTREMITIES4</v>
      </c>
      <c r="C595" s="12">
        <f t="shared" si="47"/>
        <v>4</v>
      </c>
      <c r="D595" s="12">
        <v>483</v>
      </c>
      <c r="E595" s="12" t="s">
        <v>504</v>
      </c>
      <c r="F595" s="12">
        <v>270</v>
      </c>
      <c r="G595" s="12" t="s">
        <v>585</v>
      </c>
      <c r="H595" s="2">
        <v>2259.050731707317</v>
      </c>
      <c r="I595" s="2">
        <f t="shared" si="48"/>
        <v>768.07724878048771</v>
      </c>
      <c r="P595" s="2">
        <f t="shared" si="44"/>
        <v>1581.3355121951217</v>
      </c>
      <c r="Q595" s="2"/>
      <c r="R595" s="12" t="s">
        <v>737</v>
      </c>
    </row>
    <row r="596" spans="1:18" x14ac:dyDescent="0.25">
      <c r="A596" s="12" t="str">
        <f t="shared" si="46"/>
        <v>483272</v>
      </c>
      <c r="B596" s="12" t="str">
        <f t="shared" si="45"/>
        <v>483 - MAJOR JOINT OR LIMB REATTACHMENT PROCEDURES OF UPPER EXTREMITIES5</v>
      </c>
      <c r="C596" s="12">
        <f t="shared" si="47"/>
        <v>5</v>
      </c>
      <c r="D596" s="12">
        <v>483</v>
      </c>
      <c r="E596" s="12" t="s">
        <v>504</v>
      </c>
      <c r="F596" s="12">
        <v>272</v>
      </c>
      <c r="G596" s="12" t="s">
        <v>586</v>
      </c>
      <c r="H596" s="2">
        <v>1362.4400000000005</v>
      </c>
      <c r="I596" s="2">
        <f t="shared" si="48"/>
        <v>463.22960000000012</v>
      </c>
      <c r="P596" s="2">
        <f t="shared" si="44"/>
        <v>953.70800000000031</v>
      </c>
      <c r="Q596" s="2"/>
      <c r="R596" s="12" t="s">
        <v>737</v>
      </c>
    </row>
    <row r="597" spans="1:18" x14ac:dyDescent="0.25">
      <c r="A597" s="12" t="str">
        <f t="shared" si="46"/>
        <v>483278</v>
      </c>
      <c r="B597" s="12" t="str">
        <f t="shared" si="45"/>
        <v>483 - MAJOR JOINT OR LIMB REATTACHMENT PROCEDURES OF UPPER EXTREMITIES6</v>
      </c>
      <c r="C597" s="12">
        <f t="shared" si="47"/>
        <v>6</v>
      </c>
      <c r="D597" s="12">
        <v>483</v>
      </c>
      <c r="E597" s="12" t="s">
        <v>504</v>
      </c>
      <c r="F597" s="12">
        <v>278</v>
      </c>
      <c r="G597" s="12" t="s">
        <v>628</v>
      </c>
      <c r="H597" s="2">
        <v>19953.737804878048</v>
      </c>
      <c r="I597" s="2">
        <f t="shared" si="48"/>
        <v>6784.270853658536</v>
      </c>
      <c r="P597" s="2">
        <f t="shared" si="44"/>
        <v>13967.616463414633</v>
      </c>
      <c r="Q597" s="2"/>
      <c r="R597" s="12" t="s">
        <v>737</v>
      </c>
    </row>
    <row r="598" spans="1:18" x14ac:dyDescent="0.25">
      <c r="A598" s="12" t="str">
        <f t="shared" si="46"/>
        <v>483310</v>
      </c>
      <c r="B598" s="12" t="str">
        <f t="shared" si="45"/>
        <v>483 - MAJOR JOINT OR LIMB REATTACHMENT PROCEDURES OF UPPER EXTREMITIES7</v>
      </c>
      <c r="C598" s="12">
        <f t="shared" si="47"/>
        <v>7</v>
      </c>
      <c r="D598" s="12">
        <v>483</v>
      </c>
      <c r="E598" s="12" t="s">
        <v>504</v>
      </c>
      <c r="F598" s="12">
        <v>310</v>
      </c>
      <c r="G598" s="12" t="s">
        <v>703</v>
      </c>
      <c r="H598" s="2">
        <v>334.8656097560978</v>
      </c>
      <c r="I598" s="2">
        <f t="shared" si="48"/>
        <v>113.85430731707324</v>
      </c>
      <c r="P598" s="2">
        <f t="shared" si="44"/>
        <v>234.40592682926845</v>
      </c>
      <c r="Q598" s="2"/>
      <c r="R598" s="12" t="s">
        <v>737</v>
      </c>
    </row>
    <row r="599" spans="1:18" x14ac:dyDescent="0.25">
      <c r="A599" s="12" t="str">
        <f t="shared" si="46"/>
        <v>483320</v>
      </c>
      <c r="B599" s="12" t="str">
        <f t="shared" si="45"/>
        <v>483 - MAJOR JOINT OR LIMB REATTACHMENT PROCEDURES OF UPPER EXTREMITIES8</v>
      </c>
      <c r="C599" s="12">
        <f t="shared" si="47"/>
        <v>8</v>
      </c>
      <c r="D599" s="12">
        <v>483</v>
      </c>
      <c r="E599" s="12" t="s">
        <v>504</v>
      </c>
      <c r="F599" s="12">
        <v>320</v>
      </c>
      <c r="G599" s="12" t="s">
        <v>704</v>
      </c>
      <c r="H599" s="2">
        <v>222.38804878048779</v>
      </c>
      <c r="I599" s="2">
        <f t="shared" si="48"/>
        <v>75.611936585365839</v>
      </c>
      <c r="P599" s="2">
        <f t="shared" si="44"/>
        <v>155.67163414634143</v>
      </c>
      <c r="Q599" s="2"/>
      <c r="R599" s="12" t="s">
        <v>737</v>
      </c>
    </row>
    <row r="600" spans="1:18" x14ac:dyDescent="0.25">
      <c r="A600" s="12" t="str">
        <f t="shared" si="46"/>
        <v>483360</v>
      </c>
      <c r="B600" s="12" t="str">
        <f t="shared" si="45"/>
        <v>483 - MAJOR JOINT OR LIMB REATTACHMENT PROCEDURES OF UPPER EXTREMITIES9</v>
      </c>
      <c r="C600" s="12">
        <f t="shared" si="47"/>
        <v>9</v>
      </c>
      <c r="D600" s="12">
        <v>483</v>
      </c>
      <c r="E600" s="12" t="s">
        <v>504</v>
      </c>
      <c r="F600" s="12">
        <v>360</v>
      </c>
      <c r="G600" s="12" t="s">
        <v>705</v>
      </c>
      <c r="H600" s="2">
        <v>9312.1707317073178</v>
      </c>
      <c r="I600" s="2">
        <f t="shared" si="48"/>
        <v>3166.1380487804877</v>
      </c>
      <c r="P600" s="2">
        <f t="shared" si="44"/>
        <v>6518.5195121951219</v>
      </c>
      <c r="Q600" s="2"/>
      <c r="R600" s="12" t="s">
        <v>737</v>
      </c>
    </row>
    <row r="601" spans="1:18" x14ac:dyDescent="0.25">
      <c r="A601" s="12" t="str">
        <f t="shared" si="46"/>
        <v>483636</v>
      </c>
      <c r="B601" s="12" t="str">
        <f t="shared" si="45"/>
        <v>483 - MAJOR JOINT OR LIMB REATTACHMENT PROCEDURES OF UPPER EXTREMITIES10</v>
      </c>
      <c r="C601" s="12">
        <f t="shared" si="47"/>
        <v>10</v>
      </c>
      <c r="D601" s="12">
        <v>483</v>
      </c>
      <c r="E601" s="12" t="s">
        <v>504</v>
      </c>
      <c r="F601" s="12">
        <v>636</v>
      </c>
      <c r="G601" s="12" t="s">
        <v>706</v>
      </c>
      <c r="H601" s="2">
        <v>1661.9756097560976</v>
      </c>
      <c r="I601" s="2">
        <f t="shared" si="48"/>
        <v>565.07170731707311</v>
      </c>
      <c r="P601" s="2">
        <f t="shared" si="44"/>
        <v>1163.3829268292682</v>
      </c>
      <c r="Q601" s="2"/>
      <c r="R601" s="12" t="s">
        <v>737</v>
      </c>
    </row>
    <row r="602" spans="1:18" x14ac:dyDescent="0.25">
      <c r="A602" s="12" t="str">
        <f t="shared" si="46"/>
        <v>483370</v>
      </c>
      <c r="B602" s="12" t="str">
        <f t="shared" si="45"/>
        <v>483 - MAJOR JOINT OR LIMB REATTACHMENT PROCEDURES OF UPPER EXTREMITIES11</v>
      </c>
      <c r="C602" s="12">
        <f t="shared" si="47"/>
        <v>11</v>
      </c>
      <c r="D602" s="12">
        <v>483</v>
      </c>
      <c r="E602" s="12" t="s">
        <v>504</v>
      </c>
      <c r="F602" s="12">
        <v>370</v>
      </c>
      <c r="G602" s="12" t="s">
        <v>587</v>
      </c>
      <c r="H602" s="2">
        <v>1196.0575000000001</v>
      </c>
      <c r="I602" s="2">
        <f t="shared" si="48"/>
        <v>406.65955000000002</v>
      </c>
      <c r="P602" s="2">
        <f t="shared" si="44"/>
        <v>837.24025000000006</v>
      </c>
      <c r="Q602" s="2"/>
      <c r="R602" s="12" t="s">
        <v>737</v>
      </c>
    </row>
    <row r="603" spans="1:18" x14ac:dyDescent="0.25">
      <c r="A603" s="12" t="str">
        <f t="shared" si="46"/>
        <v>483637</v>
      </c>
      <c r="B603" s="12" t="str">
        <f t="shared" si="45"/>
        <v>483 - MAJOR JOINT OR LIMB REATTACHMENT PROCEDURES OF UPPER EXTREMITIES12</v>
      </c>
      <c r="C603" s="12">
        <f t="shared" si="47"/>
        <v>12</v>
      </c>
      <c r="D603" s="12">
        <v>483</v>
      </c>
      <c r="E603" s="12" t="s">
        <v>504</v>
      </c>
      <c r="F603" s="12">
        <v>637</v>
      </c>
      <c r="G603" s="12" t="s">
        <v>707</v>
      </c>
      <c r="H603" s="2">
        <v>160.63749999999999</v>
      </c>
      <c r="I603" s="2">
        <f t="shared" si="48"/>
        <v>54.616749999999989</v>
      </c>
      <c r="P603" s="2">
        <f t="shared" si="44"/>
        <v>112.44624999999998</v>
      </c>
      <c r="Q603" s="2"/>
      <c r="R603" s="12" t="s">
        <v>737</v>
      </c>
    </row>
    <row r="604" spans="1:18" x14ac:dyDescent="0.25">
      <c r="A604" s="12" t="str">
        <f t="shared" si="46"/>
        <v>483710</v>
      </c>
      <c r="B604" s="12" t="str">
        <f t="shared" si="45"/>
        <v>483 - MAJOR JOINT OR LIMB REATTACHMENT PROCEDURES OF UPPER EXTREMITIES13</v>
      </c>
      <c r="C604" s="12">
        <f t="shared" si="47"/>
        <v>13</v>
      </c>
      <c r="D604" s="12">
        <v>483</v>
      </c>
      <c r="E604" s="12" t="s">
        <v>504</v>
      </c>
      <c r="F604" s="12">
        <v>710</v>
      </c>
      <c r="G604" s="12" t="s">
        <v>588</v>
      </c>
      <c r="H604" s="2">
        <v>633.15</v>
      </c>
      <c r="I604" s="2">
        <f t="shared" si="48"/>
        <v>215.27099999999999</v>
      </c>
      <c r="P604" s="2">
        <f t="shared" si="44"/>
        <v>443.20499999999998</v>
      </c>
      <c r="Q604" s="2"/>
      <c r="R604" s="12" t="s">
        <v>737</v>
      </c>
    </row>
    <row r="605" spans="1:18" x14ac:dyDescent="0.25">
      <c r="A605" s="12" t="str">
        <f t="shared" si="46"/>
        <v>483305</v>
      </c>
      <c r="B605" s="12" t="str">
        <f t="shared" si="45"/>
        <v>483 - MAJOR JOINT OR LIMB REATTACHMENT PROCEDURES OF UPPER EXTREMITIES14</v>
      </c>
      <c r="C605" s="12">
        <f t="shared" si="47"/>
        <v>14</v>
      </c>
      <c r="D605" s="12">
        <v>483</v>
      </c>
      <c r="E605" s="12" t="s">
        <v>504</v>
      </c>
      <c r="F605" s="12">
        <v>305</v>
      </c>
      <c r="G605" s="12" t="s">
        <v>711</v>
      </c>
      <c r="H605" s="2">
        <v>177.15090909090904</v>
      </c>
      <c r="I605" s="2">
        <f t="shared" si="48"/>
        <v>60.231309090909065</v>
      </c>
      <c r="P605" s="2">
        <f t="shared" si="44"/>
        <v>124.00563636363631</v>
      </c>
      <c r="Q605" s="2"/>
      <c r="R605" s="12" t="s">
        <v>737</v>
      </c>
    </row>
    <row r="606" spans="1:18" x14ac:dyDescent="0.25">
      <c r="A606" s="12" t="str">
        <f t="shared" si="46"/>
        <v>743110</v>
      </c>
      <c r="B606" s="12" t="str">
        <f t="shared" si="45"/>
        <v>743 - UTERINE AND ADNEXA PROCEDURES FOR NON-MALIGNANCY WITHOUT CC/MCC1</v>
      </c>
      <c r="C606" s="12">
        <f t="shared" si="47"/>
        <v>1</v>
      </c>
      <c r="D606" s="12">
        <v>743</v>
      </c>
      <c r="E606" s="12" t="s">
        <v>505</v>
      </c>
      <c r="F606" s="12">
        <v>110</v>
      </c>
      <c r="G606" s="12" t="s">
        <v>708</v>
      </c>
      <c r="H606" s="2">
        <v>1746</v>
      </c>
      <c r="I606" s="2">
        <f t="shared" si="48"/>
        <v>593.64</v>
      </c>
      <c r="L606" s="2">
        <v>10705.896500000001</v>
      </c>
      <c r="M606" s="2">
        <v>10705.896500000001</v>
      </c>
      <c r="N606" s="2">
        <v>8854.5860000000011</v>
      </c>
      <c r="O606" s="2">
        <v>11266.385</v>
      </c>
      <c r="P606" s="2">
        <f t="shared" si="44"/>
        <v>1222.1999999999998</v>
      </c>
      <c r="Q606" s="2"/>
      <c r="R606" s="12" t="s">
        <v>737</v>
      </c>
    </row>
    <row r="607" spans="1:18" x14ac:dyDescent="0.25">
      <c r="A607" s="12" t="str">
        <f t="shared" si="46"/>
        <v>743250</v>
      </c>
      <c r="B607" s="12" t="str">
        <f t="shared" si="45"/>
        <v>743 - UTERINE AND ADNEXA PROCEDURES FOR NON-MALIGNANCY WITHOUT CC/MCC2</v>
      </c>
      <c r="C607" s="12">
        <f t="shared" si="47"/>
        <v>2</v>
      </c>
      <c r="D607" s="12">
        <v>743</v>
      </c>
      <c r="E607" s="12" t="s">
        <v>505</v>
      </c>
      <c r="F607" s="12">
        <v>250</v>
      </c>
      <c r="G607" s="12" t="s">
        <v>584</v>
      </c>
      <c r="H607" s="2">
        <v>144</v>
      </c>
      <c r="I607" s="2">
        <f t="shared" si="48"/>
        <v>48.959999999999994</v>
      </c>
      <c r="P607" s="2">
        <f t="shared" si="44"/>
        <v>100.8</v>
      </c>
      <c r="Q607" s="2"/>
      <c r="R607" s="12" t="s">
        <v>737</v>
      </c>
    </row>
    <row r="608" spans="1:18" x14ac:dyDescent="0.25">
      <c r="A608" s="12" t="str">
        <f t="shared" si="46"/>
        <v>743258</v>
      </c>
      <c r="B608" s="12" t="str">
        <f t="shared" si="45"/>
        <v>743 - UTERINE AND ADNEXA PROCEDURES FOR NON-MALIGNANCY WITHOUT CC/MCC3</v>
      </c>
      <c r="C608" s="12">
        <f t="shared" si="47"/>
        <v>3</v>
      </c>
      <c r="D608" s="12">
        <v>743</v>
      </c>
      <c r="E608" s="12" t="s">
        <v>505</v>
      </c>
      <c r="F608" s="12">
        <v>258</v>
      </c>
      <c r="G608" s="12" t="s">
        <v>713</v>
      </c>
      <c r="H608" s="2">
        <v>86</v>
      </c>
      <c r="I608" s="2">
        <f t="shared" si="48"/>
        <v>29.24</v>
      </c>
      <c r="P608" s="2">
        <f t="shared" si="44"/>
        <v>60.199999999999996</v>
      </c>
      <c r="Q608" s="2"/>
      <c r="R608" s="12" t="s">
        <v>737</v>
      </c>
    </row>
    <row r="609" spans="1:18" x14ac:dyDescent="0.25">
      <c r="A609" s="12" t="str">
        <f t="shared" si="46"/>
        <v>743259</v>
      </c>
      <c r="B609" s="12" t="str">
        <f t="shared" si="45"/>
        <v>743 - UTERINE AND ADNEXA PROCEDURES FOR NON-MALIGNANCY WITHOUT CC/MCC4</v>
      </c>
      <c r="C609" s="12">
        <f t="shared" si="47"/>
        <v>4</v>
      </c>
      <c r="D609" s="12">
        <v>743</v>
      </c>
      <c r="E609" s="12" t="s">
        <v>505</v>
      </c>
      <c r="F609" s="12">
        <v>259</v>
      </c>
      <c r="G609" s="12" t="s">
        <v>702</v>
      </c>
      <c r="H609" s="2">
        <v>524</v>
      </c>
      <c r="I609" s="2">
        <f t="shared" si="48"/>
        <v>178.16</v>
      </c>
      <c r="P609" s="2">
        <f t="shared" si="44"/>
        <v>366.79999999999995</v>
      </c>
      <c r="Q609" s="2"/>
      <c r="R609" s="12" t="s">
        <v>737</v>
      </c>
    </row>
    <row r="610" spans="1:18" x14ac:dyDescent="0.25">
      <c r="A610" s="12" t="str">
        <f t="shared" si="46"/>
        <v>743270</v>
      </c>
      <c r="B610" s="12" t="str">
        <f t="shared" si="45"/>
        <v>743 - UTERINE AND ADNEXA PROCEDURES FOR NON-MALIGNANCY WITHOUT CC/MCC5</v>
      </c>
      <c r="C610" s="12">
        <f t="shared" si="47"/>
        <v>5</v>
      </c>
      <c r="D610" s="12">
        <v>743</v>
      </c>
      <c r="E610" s="12" t="s">
        <v>505</v>
      </c>
      <c r="F610" s="12">
        <v>270</v>
      </c>
      <c r="G610" s="12" t="s">
        <v>585</v>
      </c>
      <c r="H610" s="2">
        <v>717.8</v>
      </c>
      <c r="I610" s="2">
        <f t="shared" si="48"/>
        <v>244.05199999999996</v>
      </c>
      <c r="P610" s="2">
        <f t="shared" si="44"/>
        <v>502.45999999999992</v>
      </c>
      <c r="Q610" s="2"/>
      <c r="R610" s="12" t="s">
        <v>737</v>
      </c>
    </row>
    <row r="611" spans="1:18" x14ac:dyDescent="0.25">
      <c r="A611" s="12" t="str">
        <f t="shared" si="46"/>
        <v>743272</v>
      </c>
      <c r="B611" s="12" t="str">
        <f t="shared" si="45"/>
        <v>743 - UTERINE AND ADNEXA PROCEDURES FOR NON-MALIGNANCY WITHOUT CC/MCC6</v>
      </c>
      <c r="C611" s="12">
        <f t="shared" si="47"/>
        <v>6</v>
      </c>
      <c r="D611" s="12">
        <v>743</v>
      </c>
      <c r="E611" s="12" t="s">
        <v>505</v>
      </c>
      <c r="F611" s="12">
        <v>272</v>
      </c>
      <c r="G611" s="12" t="s">
        <v>586</v>
      </c>
      <c r="H611" s="2">
        <v>437.34</v>
      </c>
      <c r="I611" s="2">
        <f t="shared" si="48"/>
        <v>148.69559999999998</v>
      </c>
      <c r="P611" s="2">
        <f t="shared" si="44"/>
        <v>306.13799999999998</v>
      </c>
      <c r="Q611" s="2"/>
      <c r="R611" s="12" t="s">
        <v>737</v>
      </c>
    </row>
    <row r="612" spans="1:18" x14ac:dyDescent="0.25">
      <c r="A612" s="12" t="str">
        <f t="shared" si="46"/>
        <v>743279</v>
      </c>
      <c r="B612" s="12" t="str">
        <f t="shared" si="45"/>
        <v>743 - UTERINE AND ADNEXA PROCEDURES FOR NON-MALIGNANCY WITHOUT CC/MCC7</v>
      </c>
      <c r="C612" s="12">
        <f t="shared" si="47"/>
        <v>7</v>
      </c>
      <c r="D612" s="12">
        <v>743</v>
      </c>
      <c r="E612" s="12" t="s">
        <v>505</v>
      </c>
      <c r="F612" s="12">
        <v>279</v>
      </c>
      <c r="G612" s="12" t="s">
        <v>714</v>
      </c>
      <c r="H612" s="2">
        <v>877.2</v>
      </c>
      <c r="I612" s="2">
        <f t="shared" si="48"/>
        <v>298.24799999999999</v>
      </c>
      <c r="P612" s="2">
        <f t="shared" si="44"/>
        <v>614.04</v>
      </c>
      <c r="Q612" s="2"/>
      <c r="R612" s="12" t="s">
        <v>737</v>
      </c>
    </row>
    <row r="613" spans="1:18" x14ac:dyDescent="0.25">
      <c r="A613" s="12" t="str">
        <f t="shared" si="46"/>
        <v>743300</v>
      </c>
      <c r="B613" s="12" t="str">
        <f t="shared" si="45"/>
        <v>743 - UTERINE AND ADNEXA PROCEDURES FOR NON-MALIGNANCY WITHOUT CC/MCC8</v>
      </c>
      <c r="C613" s="12">
        <f t="shared" si="47"/>
        <v>8</v>
      </c>
      <c r="D613" s="12">
        <v>743</v>
      </c>
      <c r="E613" s="12" t="s">
        <v>505</v>
      </c>
      <c r="F613" s="12">
        <v>300</v>
      </c>
      <c r="G613" s="12" t="s">
        <v>715</v>
      </c>
      <c r="H613" s="2">
        <v>204.32</v>
      </c>
      <c r="I613" s="2">
        <f t="shared" si="48"/>
        <v>69.468799999999987</v>
      </c>
      <c r="P613" s="2">
        <f t="shared" si="44"/>
        <v>143.02399999999997</v>
      </c>
      <c r="Q613" s="2"/>
      <c r="R613" s="12" t="s">
        <v>737</v>
      </c>
    </row>
    <row r="614" spans="1:18" x14ac:dyDescent="0.25">
      <c r="A614" s="12" t="str">
        <f t="shared" si="46"/>
        <v>743301</v>
      </c>
      <c r="B614" s="12" t="str">
        <f t="shared" si="45"/>
        <v>743 - UTERINE AND ADNEXA PROCEDURES FOR NON-MALIGNANCY WITHOUT CC/MCC9</v>
      </c>
      <c r="C614" s="12">
        <f t="shared" si="47"/>
        <v>9</v>
      </c>
      <c r="D614" s="12">
        <v>743</v>
      </c>
      <c r="E614" s="12" t="s">
        <v>505</v>
      </c>
      <c r="F614" s="12">
        <v>301</v>
      </c>
      <c r="G614" s="12" t="s">
        <v>716</v>
      </c>
      <c r="H614" s="2">
        <v>124.3</v>
      </c>
      <c r="I614" s="2">
        <f t="shared" si="48"/>
        <v>42.261999999999993</v>
      </c>
      <c r="P614" s="2">
        <f t="shared" si="44"/>
        <v>87.009999999999991</v>
      </c>
      <c r="Q614" s="2"/>
      <c r="R614" s="12" t="s">
        <v>737</v>
      </c>
    </row>
    <row r="615" spans="1:18" x14ac:dyDescent="0.25">
      <c r="A615" s="12" t="str">
        <f t="shared" si="46"/>
        <v>743305</v>
      </c>
      <c r="B615" s="12" t="str">
        <f t="shared" si="45"/>
        <v>743 - UTERINE AND ADNEXA PROCEDURES FOR NON-MALIGNANCY WITHOUT CC/MCC10</v>
      </c>
      <c r="C615" s="12">
        <f t="shared" si="47"/>
        <v>10</v>
      </c>
      <c r="D615" s="12">
        <v>743</v>
      </c>
      <c r="E615" s="12" t="s">
        <v>505</v>
      </c>
      <c r="F615" s="12">
        <v>305</v>
      </c>
      <c r="G615" s="12" t="s">
        <v>711</v>
      </c>
      <c r="H615" s="2">
        <v>80</v>
      </c>
      <c r="I615" s="2">
        <f t="shared" si="48"/>
        <v>27.199999999999996</v>
      </c>
      <c r="P615" s="2">
        <f t="shared" si="44"/>
        <v>56</v>
      </c>
      <c r="Q615" s="2"/>
      <c r="R615" s="12" t="s">
        <v>737</v>
      </c>
    </row>
    <row r="616" spans="1:18" x14ac:dyDescent="0.25">
      <c r="A616" s="12" t="str">
        <f t="shared" si="46"/>
        <v>743310</v>
      </c>
      <c r="B616" s="12" t="str">
        <f t="shared" si="45"/>
        <v>743 - UTERINE AND ADNEXA PROCEDURES FOR NON-MALIGNANCY WITHOUT CC/MCC11</v>
      </c>
      <c r="C616" s="12">
        <f t="shared" si="47"/>
        <v>11</v>
      </c>
      <c r="D616" s="12">
        <v>743</v>
      </c>
      <c r="E616" s="12" t="s">
        <v>505</v>
      </c>
      <c r="F616" s="12">
        <v>310</v>
      </c>
      <c r="G616" s="12" t="s">
        <v>703</v>
      </c>
      <c r="H616" s="2">
        <v>497.2</v>
      </c>
      <c r="I616" s="2">
        <f t="shared" si="48"/>
        <v>169.04799999999997</v>
      </c>
      <c r="P616" s="2">
        <f t="shared" si="44"/>
        <v>348.03999999999996</v>
      </c>
      <c r="Q616" s="2"/>
      <c r="R616" s="12" t="s">
        <v>737</v>
      </c>
    </row>
    <row r="617" spans="1:18" x14ac:dyDescent="0.25">
      <c r="A617" s="12" t="str">
        <f t="shared" si="46"/>
        <v>743360</v>
      </c>
      <c r="B617" s="12" t="str">
        <f t="shared" si="45"/>
        <v>743 - UTERINE AND ADNEXA PROCEDURES FOR NON-MALIGNANCY WITHOUT CC/MCC12</v>
      </c>
      <c r="C617" s="12">
        <f t="shared" si="47"/>
        <v>12</v>
      </c>
      <c r="D617" s="12">
        <v>743</v>
      </c>
      <c r="E617" s="12" t="s">
        <v>505</v>
      </c>
      <c r="F617" s="12">
        <v>360</v>
      </c>
      <c r="G617" s="12" t="s">
        <v>705</v>
      </c>
      <c r="H617" s="2">
        <v>10582</v>
      </c>
      <c r="I617" s="2">
        <f t="shared" si="48"/>
        <v>3597.8799999999997</v>
      </c>
      <c r="P617" s="2">
        <f t="shared" si="44"/>
        <v>7407.4</v>
      </c>
      <c r="Q617" s="2"/>
      <c r="R617" s="12" t="s">
        <v>737</v>
      </c>
    </row>
    <row r="618" spans="1:18" x14ac:dyDescent="0.25">
      <c r="A618" s="12" t="str">
        <f t="shared" si="46"/>
        <v>743370</v>
      </c>
      <c r="B618" s="12" t="str">
        <f t="shared" si="45"/>
        <v>743 - UTERINE AND ADNEXA PROCEDURES FOR NON-MALIGNANCY WITHOUT CC/MCC13</v>
      </c>
      <c r="C618" s="12">
        <f t="shared" si="47"/>
        <v>13</v>
      </c>
      <c r="D618" s="12">
        <v>743</v>
      </c>
      <c r="E618" s="12" t="s">
        <v>505</v>
      </c>
      <c r="F618" s="12">
        <v>370</v>
      </c>
      <c r="G618" s="12" t="s">
        <v>587</v>
      </c>
      <c r="H618" s="2">
        <v>2014.1000000000001</v>
      </c>
      <c r="I618" s="2">
        <f t="shared" si="48"/>
        <v>684.79399999999998</v>
      </c>
      <c r="P618" s="2">
        <f t="shared" si="44"/>
        <v>1409.8700000000001</v>
      </c>
      <c r="Q618" s="2"/>
      <c r="R618" s="12" t="s">
        <v>737</v>
      </c>
    </row>
    <row r="619" spans="1:18" x14ac:dyDescent="0.25">
      <c r="A619" s="12" t="str">
        <f t="shared" si="46"/>
        <v>743410</v>
      </c>
      <c r="B619" s="12" t="str">
        <f t="shared" si="45"/>
        <v>743 - UTERINE AND ADNEXA PROCEDURES FOR NON-MALIGNANCY WITHOUT CC/MCC14</v>
      </c>
      <c r="C619" s="12">
        <f t="shared" si="47"/>
        <v>14</v>
      </c>
      <c r="D619" s="12">
        <v>743</v>
      </c>
      <c r="E619" s="12" t="s">
        <v>505</v>
      </c>
      <c r="F619" s="12">
        <v>410</v>
      </c>
      <c r="G619" s="12" t="s">
        <v>717</v>
      </c>
      <c r="H619" s="2">
        <v>210.35</v>
      </c>
      <c r="I619" s="2">
        <f t="shared" si="48"/>
        <v>71.518999999999991</v>
      </c>
      <c r="P619" s="2">
        <f t="shared" si="44"/>
        <v>147.24499999999998</v>
      </c>
      <c r="Q619" s="2"/>
      <c r="R619" s="12" t="s">
        <v>737</v>
      </c>
    </row>
    <row r="620" spans="1:18" x14ac:dyDescent="0.25">
      <c r="A620" s="12" t="str">
        <f t="shared" si="46"/>
        <v>743636</v>
      </c>
      <c r="B620" s="12" t="str">
        <f t="shared" si="45"/>
        <v>743 - UTERINE AND ADNEXA PROCEDURES FOR NON-MALIGNANCY WITHOUT CC/MCC15</v>
      </c>
      <c r="C620" s="12">
        <f t="shared" si="47"/>
        <v>15</v>
      </c>
      <c r="D620" s="12">
        <v>743</v>
      </c>
      <c r="E620" s="12" t="s">
        <v>505</v>
      </c>
      <c r="F620" s="12">
        <v>636</v>
      </c>
      <c r="G620" s="12" t="s">
        <v>706</v>
      </c>
      <c r="H620" s="2">
        <v>1433</v>
      </c>
      <c r="I620" s="2">
        <f t="shared" si="48"/>
        <v>487.21999999999997</v>
      </c>
      <c r="P620" s="2">
        <f t="shared" si="44"/>
        <v>1003.0999999999999</v>
      </c>
      <c r="Q620" s="2"/>
      <c r="R620" s="12" t="s">
        <v>737</v>
      </c>
    </row>
    <row r="621" spans="1:18" x14ac:dyDescent="0.25">
      <c r="A621" s="12" t="str">
        <f t="shared" si="46"/>
        <v>743637</v>
      </c>
      <c r="B621" s="12" t="str">
        <f t="shared" si="45"/>
        <v>743 - UTERINE AND ADNEXA PROCEDURES FOR NON-MALIGNANCY WITHOUT CC/MCC16</v>
      </c>
      <c r="C621" s="12">
        <f t="shared" si="47"/>
        <v>16</v>
      </c>
      <c r="D621" s="12">
        <v>743</v>
      </c>
      <c r="E621" s="12" t="s">
        <v>505</v>
      </c>
      <c r="F621" s="12">
        <v>637</v>
      </c>
      <c r="G621" s="12" t="s">
        <v>707</v>
      </c>
      <c r="H621" s="2">
        <v>250</v>
      </c>
      <c r="I621" s="2">
        <f t="shared" si="48"/>
        <v>84.999999999999986</v>
      </c>
      <c r="P621" s="2">
        <f t="shared" si="44"/>
        <v>175</v>
      </c>
      <c r="Q621" s="2"/>
      <c r="R621" s="12" t="s">
        <v>737</v>
      </c>
    </row>
    <row r="622" spans="1:18" x14ac:dyDescent="0.25">
      <c r="A622" s="12" t="str">
        <f t="shared" si="46"/>
        <v>743710</v>
      </c>
      <c r="B622" s="12" t="str">
        <f t="shared" si="45"/>
        <v>743 - UTERINE AND ADNEXA PROCEDURES FOR NON-MALIGNANCY WITHOUT CC/MCC17</v>
      </c>
      <c r="C622" s="12">
        <f t="shared" si="47"/>
        <v>17</v>
      </c>
      <c r="D622" s="12">
        <v>743</v>
      </c>
      <c r="E622" s="12" t="s">
        <v>505</v>
      </c>
      <c r="F622" s="12">
        <v>710</v>
      </c>
      <c r="G622" s="12" t="s">
        <v>588</v>
      </c>
      <c r="H622" s="2">
        <v>723.45</v>
      </c>
      <c r="I622" s="2">
        <f t="shared" si="48"/>
        <v>245.97299999999998</v>
      </c>
      <c r="P622" s="2">
        <f t="shared" si="44"/>
        <v>506.41500000000002</v>
      </c>
      <c r="Q622" s="2"/>
      <c r="R622" s="12" t="s">
        <v>737</v>
      </c>
    </row>
    <row r="623" spans="1:18" x14ac:dyDescent="0.25">
      <c r="A623" s="12" t="str">
        <f t="shared" si="46"/>
        <v>743942</v>
      </c>
      <c r="B623" s="12" t="str">
        <f t="shared" si="45"/>
        <v>743 - UTERINE AND ADNEXA PROCEDURES FOR NON-MALIGNANCY WITHOUT CC/MCC18</v>
      </c>
      <c r="C623" s="12">
        <f t="shared" si="47"/>
        <v>18</v>
      </c>
      <c r="D623" s="12">
        <v>743</v>
      </c>
      <c r="E623" s="12" t="s">
        <v>505</v>
      </c>
      <c r="F623" s="12">
        <v>942</v>
      </c>
      <c r="G623" s="12" t="s">
        <v>718</v>
      </c>
      <c r="H623" s="2">
        <v>49</v>
      </c>
      <c r="I623" s="2">
        <f t="shared" si="48"/>
        <v>16.66</v>
      </c>
      <c r="P623" s="2">
        <f t="shared" si="44"/>
        <v>34.299999999999997</v>
      </c>
      <c r="Q623" s="2"/>
      <c r="R623" s="12" t="s">
        <v>737</v>
      </c>
    </row>
    <row r="624" spans="1:18" x14ac:dyDescent="0.25">
      <c r="A624" s="12" t="str">
        <f t="shared" si="46"/>
        <v>788110</v>
      </c>
      <c r="B624" s="12" t="str">
        <f t="shared" si="45"/>
        <v>788 - CESAREAN SECTION WITHOUT STERILIZATION WITHOUT CC/MCC1</v>
      </c>
      <c r="C624" s="12">
        <f t="shared" si="47"/>
        <v>1</v>
      </c>
      <c r="D624" s="12">
        <v>788</v>
      </c>
      <c r="E624" s="12" t="s">
        <v>506</v>
      </c>
      <c r="F624" s="12">
        <v>110</v>
      </c>
      <c r="G624" s="12" t="s">
        <v>708</v>
      </c>
      <c r="H624" s="2">
        <v>2037</v>
      </c>
      <c r="I624" s="2">
        <f t="shared" si="48"/>
        <v>692.57999999999993</v>
      </c>
      <c r="L624" s="2">
        <v>8387.5305000000008</v>
      </c>
      <c r="M624" s="2">
        <v>8387.5305000000008</v>
      </c>
      <c r="N624" s="2">
        <v>6937.1220000000003</v>
      </c>
      <c r="O624" s="2">
        <v>8826.6450000000004</v>
      </c>
      <c r="P624" s="2">
        <f t="shared" si="44"/>
        <v>1425.8999999999999</v>
      </c>
      <c r="Q624" s="2"/>
      <c r="R624" s="12" t="s">
        <v>737</v>
      </c>
    </row>
    <row r="625" spans="1:18" x14ac:dyDescent="0.25">
      <c r="A625" s="12" t="str">
        <f t="shared" si="46"/>
        <v>788259</v>
      </c>
      <c r="B625" s="12" t="str">
        <f t="shared" si="45"/>
        <v>788 - CESAREAN SECTION WITHOUT STERILIZATION WITHOUT CC/MCC2</v>
      </c>
      <c r="C625" s="12">
        <f t="shared" si="47"/>
        <v>2</v>
      </c>
      <c r="D625" s="12">
        <v>788</v>
      </c>
      <c r="E625" s="12" t="s">
        <v>506</v>
      </c>
      <c r="F625" s="12">
        <v>259</v>
      </c>
      <c r="G625" s="12" t="s">
        <v>702</v>
      </c>
      <c r="H625" s="2">
        <v>311.29166666666669</v>
      </c>
      <c r="I625" s="2">
        <f t="shared" si="48"/>
        <v>105.83916666666666</v>
      </c>
      <c r="P625" s="2">
        <f t="shared" si="44"/>
        <v>217.90416666666667</v>
      </c>
      <c r="Q625" s="2"/>
      <c r="R625" s="12" t="s">
        <v>737</v>
      </c>
    </row>
    <row r="626" spans="1:18" x14ac:dyDescent="0.25">
      <c r="A626" s="12" t="str">
        <f t="shared" si="46"/>
        <v>788270</v>
      </c>
      <c r="B626" s="12" t="str">
        <f t="shared" si="45"/>
        <v>788 - CESAREAN SECTION WITHOUT STERILIZATION WITHOUT CC/MCC3</v>
      </c>
      <c r="C626" s="12">
        <f t="shared" si="47"/>
        <v>3</v>
      </c>
      <c r="D626" s="12">
        <v>788</v>
      </c>
      <c r="E626" s="12" t="s">
        <v>506</v>
      </c>
      <c r="F626" s="12">
        <v>270</v>
      </c>
      <c r="G626" s="12" t="s">
        <v>585</v>
      </c>
      <c r="H626" s="2">
        <v>254.05687499999991</v>
      </c>
      <c r="I626" s="2">
        <f t="shared" si="48"/>
        <v>86.379337499999963</v>
      </c>
      <c r="P626" s="2">
        <f t="shared" si="44"/>
        <v>177.83981249999994</v>
      </c>
      <c r="Q626" s="2"/>
      <c r="R626" s="12" t="s">
        <v>737</v>
      </c>
    </row>
    <row r="627" spans="1:18" x14ac:dyDescent="0.25">
      <c r="A627" s="12" t="str">
        <f t="shared" si="46"/>
        <v>788272</v>
      </c>
      <c r="B627" s="12" t="str">
        <f t="shared" si="45"/>
        <v>788 - CESAREAN SECTION WITHOUT STERILIZATION WITHOUT CC/MCC4</v>
      </c>
      <c r="C627" s="12">
        <f t="shared" si="47"/>
        <v>4</v>
      </c>
      <c r="D627" s="12">
        <v>788</v>
      </c>
      <c r="E627" s="12" t="s">
        <v>506</v>
      </c>
      <c r="F627" s="12">
        <v>272</v>
      </c>
      <c r="G627" s="12" t="s">
        <v>586</v>
      </c>
      <c r="H627" s="2">
        <v>436.84625000000005</v>
      </c>
      <c r="I627" s="2">
        <f t="shared" si="48"/>
        <v>148.527725</v>
      </c>
      <c r="P627" s="2">
        <f t="shared" si="44"/>
        <v>305.79237499999999</v>
      </c>
      <c r="Q627" s="2"/>
      <c r="R627" s="12" t="s">
        <v>737</v>
      </c>
    </row>
    <row r="628" spans="1:18" x14ac:dyDescent="0.25">
      <c r="A628" s="12" t="str">
        <f t="shared" si="46"/>
        <v>788305</v>
      </c>
      <c r="B628" s="12" t="str">
        <f t="shared" si="45"/>
        <v>788 - CESAREAN SECTION WITHOUT STERILIZATION WITHOUT CC/MCC5</v>
      </c>
      <c r="C628" s="12">
        <f t="shared" si="47"/>
        <v>5</v>
      </c>
      <c r="D628" s="12">
        <v>788</v>
      </c>
      <c r="E628" s="12" t="s">
        <v>506</v>
      </c>
      <c r="F628" s="12">
        <v>305</v>
      </c>
      <c r="G628" s="12" t="s">
        <v>711</v>
      </c>
      <c r="H628" s="2">
        <v>168.58833333333337</v>
      </c>
      <c r="I628" s="2">
        <f t="shared" si="48"/>
        <v>57.320033333333342</v>
      </c>
      <c r="P628" s="2">
        <f t="shared" si="44"/>
        <v>118.01183333333334</v>
      </c>
      <c r="Q628" s="2"/>
      <c r="R628" s="12" t="s">
        <v>737</v>
      </c>
    </row>
    <row r="629" spans="1:18" x14ac:dyDescent="0.25">
      <c r="A629" s="12" t="str">
        <f t="shared" si="46"/>
        <v>788309</v>
      </c>
      <c r="B629" s="12" t="str">
        <f t="shared" si="45"/>
        <v>788 - CESAREAN SECTION WITHOUT STERILIZATION WITHOUT CC/MCC6</v>
      </c>
      <c r="C629" s="12">
        <f t="shared" si="47"/>
        <v>6</v>
      </c>
      <c r="D629" s="12">
        <v>788</v>
      </c>
      <c r="E629" s="12" t="s">
        <v>506</v>
      </c>
      <c r="F629" s="12">
        <v>309</v>
      </c>
      <c r="G629" s="12" t="s">
        <v>712</v>
      </c>
      <c r="H629" s="2">
        <v>29.191666666666659</v>
      </c>
      <c r="I629" s="2">
        <f t="shared" si="48"/>
        <v>9.925166666666664</v>
      </c>
      <c r="P629" s="2">
        <f t="shared" si="44"/>
        <v>20.434166666666659</v>
      </c>
      <c r="Q629" s="2"/>
      <c r="R629" s="12" t="s">
        <v>737</v>
      </c>
    </row>
    <row r="630" spans="1:18" x14ac:dyDescent="0.25">
      <c r="A630" s="12" t="str">
        <f t="shared" si="46"/>
        <v>788360</v>
      </c>
      <c r="B630" s="12" t="str">
        <f t="shared" si="45"/>
        <v>788 - CESAREAN SECTION WITHOUT STERILIZATION WITHOUT CC/MCC7</v>
      </c>
      <c r="C630" s="12">
        <f t="shared" si="47"/>
        <v>7</v>
      </c>
      <c r="D630" s="12">
        <v>788</v>
      </c>
      <c r="E630" s="12" t="s">
        <v>506</v>
      </c>
      <c r="F630" s="12">
        <v>360</v>
      </c>
      <c r="G630" s="12" t="s">
        <v>705</v>
      </c>
      <c r="H630" s="2">
        <v>7772.3762500000048</v>
      </c>
      <c r="I630" s="2">
        <f t="shared" si="48"/>
        <v>2642.6079250000016</v>
      </c>
      <c r="P630" s="2">
        <f t="shared" si="44"/>
        <v>5440.6633750000028</v>
      </c>
      <c r="Q630" s="2"/>
      <c r="R630" s="12" t="s">
        <v>737</v>
      </c>
    </row>
    <row r="631" spans="1:18" x14ac:dyDescent="0.25">
      <c r="A631" s="12" t="str">
        <f t="shared" si="46"/>
        <v>788370</v>
      </c>
      <c r="B631" s="12" t="str">
        <f t="shared" si="45"/>
        <v>788 - CESAREAN SECTION WITHOUT STERILIZATION WITHOUT CC/MCC8</v>
      </c>
      <c r="C631" s="12">
        <f t="shared" si="47"/>
        <v>8</v>
      </c>
      <c r="D631" s="12">
        <v>788</v>
      </c>
      <c r="E631" s="12" t="s">
        <v>506</v>
      </c>
      <c r="F631" s="12">
        <v>370</v>
      </c>
      <c r="G631" s="12" t="s">
        <v>587</v>
      </c>
      <c r="H631" s="2">
        <v>379.77500000000003</v>
      </c>
      <c r="I631" s="2">
        <f t="shared" si="48"/>
        <v>129.12350000000001</v>
      </c>
      <c r="P631" s="2">
        <f t="shared" si="44"/>
        <v>265.84250000000003</v>
      </c>
      <c r="Q631" s="2"/>
      <c r="R631" s="12" t="s">
        <v>737</v>
      </c>
    </row>
    <row r="632" spans="1:18" x14ac:dyDescent="0.25">
      <c r="A632" s="12" t="str">
        <f t="shared" si="46"/>
        <v>788636</v>
      </c>
      <c r="B632" s="12" t="str">
        <f t="shared" si="45"/>
        <v>788 - CESAREAN SECTION WITHOUT STERILIZATION WITHOUT CC/MCC9</v>
      </c>
      <c r="C632" s="12">
        <f t="shared" si="47"/>
        <v>9</v>
      </c>
      <c r="D632" s="12">
        <v>788</v>
      </c>
      <c r="E632" s="12" t="s">
        <v>506</v>
      </c>
      <c r="F632" s="12">
        <v>636</v>
      </c>
      <c r="G632" s="12" t="s">
        <v>706</v>
      </c>
      <c r="H632" s="2">
        <v>1471.3125</v>
      </c>
      <c r="I632" s="2">
        <f t="shared" si="48"/>
        <v>500.24624999999997</v>
      </c>
      <c r="P632" s="2">
        <f t="shared" si="44"/>
        <v>1029.91875</v>
      </c>
      <c r="Q632" s="2"/>
      <c r="R632" s="12" t="s">
        <v>737</v>
      </c>
    </row>
    <row r="633" spans="1:18" x14ac:dyDescent="0.25">
      <c r="A633" s="12" t="str">
        <f t="shared" si="46"/>
        <v>788637</v>
      </c>
      <c r="B633" s="12" t="str">
        <f t="shared" si="45"/>
        <v>788 - CESAREAN SECTION WITHOUT STERILIZATION WITHOUT CC/MCC10</v>
      </c>
      <c r="C633" s="12">
        <f t="shared" si="47"/>
        <v>10</v>
      </c>
      <c r="D633" s="12">
        <v>788</v>
      </c>
      <c r="E633" s="12" t="s">
        <v>506</v>
      </c>
      <c r="F633" s="12">
        <v>637</v>
      </c>
      <c r="G633" s="12" t="s">
        <v>707</v>
      </c>
      <c r="H633" s="2">
        <v>127.1875</v>
      </c>
      <c r="I633" s="2">
        <f t="shared" si="48"/>
        <v>43.243749999999999</v>
      </c>
      <c r="P633" s="2">
        <f t="shared" si="44"/>
        <v>89.03125</v>
      </c>
      <c r="Q633" s="2"/>
      <c r="R633" s="12" t="s">
        <v>737</v>
      </c>
    </row>
    <row r="634" spans="1:18" x14ac:dyDescent="0.25">
      <c r="A634" s="12" t="str">
        <f t="shared" si="46"/>
        <v>788720</v>
      </c>
      <c r="B634" s="12" t="str">
        <f t="shared" si="45"/>
        <v>788 - CESAREAN SECTION WITHOUT STERILIZATION WITHOUT CC/MCC11</v>
      </c>
      <c r="C634" s="12">
        <f t="shared" si="47"/>
        <v>11</v>
      </c>
      <c r="D634" s="12">
        <v>788</v>
      </c>
      <c r="E634" s="12" t="s">
        <v>506</v>
      </c>
      <c r="F634" s="12">
        <v>720</v>
      </c>
      <c r="G634" s="12" t="s">
        <v>719</v>
      </c>
      <c r="H634" s="2">
        <v>7519.0020833333338</v>
      </c>
      <c r="I634" s="2">
        <f t="shared" si="48"/>
        <v>2556.4607083333331</v>
      </c>
      <c r="P634" s="2">
        <f t="shared" si="44"/>
        <v>5263.3014583333334</v>
      </c>
      <c r="Q634" s="2"/>
      <c r="R634" s="12" t="s">
        <v>737</v>
      </c>
    </row>
    <row r="635" spans="1:18" x14ac:dyDescent="0.25">
      <c r="A635" s="12" t="str">
        <f t="shared" si="46"/>
        <v>788258</v>
      </c>
      <c r="B635" s="12" t="str">
        <f t="shared" si="45"/>
        <v>788 - CESAREAN SECTION WITHOUT STERILIZATION WITHOUT CC/MCC12</v>
      </c>
      <c r="C635" s="12">
        <f t="shared" si="47"/>
        <v>12</v>
      </c>
      <c r="D635" s="12">
        <v>788</v>
      </c>
      <c r="E635" s="12" t="s">
        <v>506</v>
      </c>
      <c r="F635" s="12">
        <v>258</v>
      </c>
      <c r="G635" s="12" t="s">
        <v>713</v>
      </c>
      <c r="H635" s="2">
        <v>145.92500000000001</v>
      </c>
      <c r="I635" s="2">
        <f t="shared" si="48"/>
        <v>49.6145</v>
      </c>
      <c r="P635" s="2">
        <f t="shared" si="44"/>
        <v>102.14750000000001</v>
      </c>
      <c r="Q635" s="2"/>
      <c r="R635" s="12" t="s">
        <v>737</v>
      </c>
    </row>
    <row r="636" spans="1:18" x14ac:dyDescent="0.25">
      <c r="A636" s="12" t="str">
        <f t="shared" si="46"/>
        <v>788300</v>
      </c>
      <c r="B636" s="12" t="str">
        <f t="shared" si="45"/>
        <v>788 - CESAREAN SECTION WITHOUT STERILIZATION WITHOUT CC/MCC13</v>
      </c>
      <c r="C636" s="12">
        <f t="shared" si="47"/>
        <v>13</v>
      </c>
      <c r="D636" s="12">
        <v>788</v>
      </c>
      <c r="E636" s="12" t="s">
        <v>506</v>
      </c>
      <c r="F636" s="12">
        <v>300</v>
      </c>
      <c r="G636" s="12" t="s">
        <v>715</v>
      </c>
      <c r="H636" s="2">
        <v>613.59631578947369</v>
      </c>
      <c r="I636" s="2">
        <f t="shared" si="48"/>
        <v>208.62274736842105</v>
      </c>
      <c r="P636" s="2">
        <f t="shared" si="44"/>
        <v>429.51742105263156</v>
      </c>
      <c r="Q636" s="2"/>
      <c r="R636" s="12" t="s">
        <v>737</v>
      </c>
    </row>
    <row r="637" spans="1:18" x14ac:dyDescent="0.25">
      <c r="A637" s="12" t="str">
        <f t="shared" si="46"/>
        <v>788302</v>
      </c>
      <c r="B637" s="12" t="str">
        <f t="shared" si="45"/>
        <v>788 - CESAREAN SECTION WITHOUT STERILIZATION WITHOUT CC/MCC14</v>
      </c>
      <c r="C637" s="12">
        <f t="shared" si="47"/>
        <v>14</v>
      </c>
      <c r="D637" s="12">
        <v>788</v>
      </c>
      <c r="E637" s="12" t="s">
        <v>506</v>
      </c>
      <c r="F637" s="12">
        <v>302</v>
      </c>
      <c r="G637" s="12" t="s">
        <v>720</v>
      </c>
      <c r="H637" s="2">
        <v>60.981891891891877</v>
      </c>
      <c r="I637" s="2">
        <f t="shared" si="48"/>
        <v>20.733843243243236</v>
      </c>
      <c r="P637" s="2">
        <f t="shared" si="44"/>
        <v>42.687324324324308</v>
      </c>
      <c r="Q637" s="2"/>
      <c r="R637" s="12" t="s">
        <v>737</v>
      </c>
    </row>
    <row r="638" spans="1:18" x14ac:dyDescent="0.25">
      <c r="A638" s="12" t="str">
        <f t="shared" si="46"/>
        <v>795301</v>
      </c>
      <c r="B638" s="12" t="str">
        <f t="shared" si="45"/>
        <v>795 - NORMAL NEWBORN1</v>
      </c>
      <c r="C638" s="12">
        <f t="shared" si="47"/>
        <v>1</v>
      </c>
      <c r="D638" s="12">
        <v>795</v>
      </c>
      <c r="E638" s="12" t="s">
        <v>507</v>
      </c>
      <c r="F638" s="12">
        <v>301</v>
      </c>
      <c r="G638" s="12" t="s">
        <v>716</v>
      </c>
      <c r="H638" s="2">
        <v>306.83690763052158</v>
      </c>
      <c r="I638" s="2">
        <f t="shared" si="48"/>
        <v>104.32454859437733</v>
      </c>
      <c r="L638" s="2">
        <v>1801.1775</v>
      </c>
      <c r="M638" s="2">
        <v>1801.1775</v>
      </c>
      <c r="N638" s="2">
        <v>1489.71</v>
      </c>
      <c r="O638" s="2">
        <v>1895.4750000000001</v>
      </c>
      <c r="P638" s="2">
        <f t="shared" si="44"/>
        <v>214.7858353413651</v>
      </c>
      <c r="Q638" s="2"/>
      <c r="R638" s="12" t="s">
        <v>737</v>
      </c>
    </row>
    <row r="639" spans="1:18" x14ac:dyDescent="0.25">
      <c r="A639" s="12" t="str">
        <f t="shared" si="46"/>
        <v>795171</v>
      </c>
      <c r="B639" s="12" t="str">
        <f t="shared" si="45"/>
        <v>795 - NORMAL NEWBORN2</v>
      </c>
      <c r="C639" s="12">
        <f t="shared" si="47"/>
        <v>2</v>
      </c>
      <c r="D639" s="12">
        <v>795</v>
      </c>
      <c r="E639" s="12" t="s">
        <v>507</v>
      </c>
      <c r="F639" s="12">
        <v>171</v>
      </c>
      <c r="G639" s="12" t="s">
        <v>721</v>
      </c>
      <c r="H639" s="2">
        <v>1034.0526315789473</v>
      </c>
      <c r="I639" s="2">
        <f t="shared" si="48"/>
        <v>351.57789473684204</v>
      </c>
      <c r="P639" s="2">
        <f t="shared" si="44"/>
        <v>723.83684210526303</v>
      </c>
      <c r="Q639" s="2"/>
      <c r="R639" s="12" t="s">
        <v>737</v>
      </c>
    </row>
    <row r="640" spans="1:18" x14ac:dyDescent="0.25">
      <c r="A640" s="12" t="str">
        <f t="shared" si="46"/>
        <v>795300</v>
      </c>
      <c r="B640" s="12" t="str">
        <f t="shared" si="45"/>
        <v>795 - NORMAL NEWBORN3</v>
      </c>
      <c r="C640" s="12">
        <f t="shared" si="47"/>
        <v>3</v>
      </c>
      <c r="D640" s="12">
        <v>795</v>
      </c>
      <c r="E640" s="12" t="s">
        <v>507</v>
      </c>
      <c r="F640" s="12">
        <v>300</v>
      </c>
      <c r="G640" s="12" t="s">
        <v>715</v>
      </c>
      <c r="H640" s="2">
        <v>951.25378048780919</v>
      </c>
      <c r="I640" s="2">
        <f t="shared" si="48"/>
        <v>323.42628536585511</v>
      </c>
      <c r="P640" s="2">
        <f t="shared" si="44"/>
        <v>665.8776463414664</v>
      </c>
      <c r="Q640" s="2"/>
      <c r="R640" s="12" t="s">
        <v>737</v>
      </c>
    </row>
    <row r="641" spans="1:18" x14ac:dyDescent="0.25">
      <c r="A641" s="12" t="str">
        <f t="shared" si="46"/>
        <v>795310</v>
      </c>
      <c r="B641" s="12" t="str">
        <f t="shared" si="45"/>
        <v>795 - NORMAL NEWBORN4</v>
      </c>
      <c r="C641" s="12">
        <f t="shared" si="47"/>
        <v>4</v>
      </c>
      <c r="D641" s="12">
        <v>795</v>
      </c>
      <c r="E641" s="12" t="s">
        <v>507</v>
      </c>
      <c r="F641" s="12">
        <v>310</v>
      </c>
      <c r="G641" s="12" t="s">
        <v>703</v>
      </c>
      <c r="H641" s="2">
        <v>72.026016260162407</v>
      </c>
      <c r="I641" s="2">
        <f t="shared" si="48"/>
        <v>24.488845528455215</v>
      </c>
      <c r="P641" s="2">
        <f t="shared" si="44"/>
        <v>50.418211382113682</v>
      </c>
      <c r="Q641" s="2"/>
      <c r="R641" s="12" t="s">
        <v>737</v>
      </c>
    </row>
    <row r="642" spans="1:18" x14ac:dyDescent="0.25">
      <c r="A642" s="12" t="str">
        <f t="shared" si="46"/>
        <v>795637</v>
      </c>
      <c r="B642" s="12" t="str">
        <f t="shared" si="45"/>
        <v>795 - NORMAL NEWBORN5</v>
      </c>
      <c r="C642" s="12">
        <f t="shared" si="47"/>
        <v>5</v>
      </c>
      <c r="D642" s="12">
        <v>795</v>
      </c>
      <c r="E642" s="12" t="s">
        <v>507</v>
      </c>
      <c r="F642" s="12">
        <v>637</v>
      </c>
      <c r="G642" s="12" t="s">
        <v>707</v>
      </c>
      <c r="H642" s="2">
        <v>42.951020408163266</v>
      </c>
      <c r="I642" s="2">
        <f t="shared" si="48"/>
        <v>14.603346938775509</v>
      </c>
      <c r="P642" s="2">
        <f t="shared" ref="P642:P705" si="49">H642*0.7</f>
        <v>30.065714285714286</v>
      </c>
      <c r="Q642" s="2"/>
      <c r="R642" s="12" t="s">
        <v>737</v>
      </c>
    </row>
    <row r="643" spans="1:18" x14ac:dyDescent="0.25">
      <c r="A643" s="12" t="str">
        <f t="shared" si="46"/>
        <v>795636</v>
      </c>
      <c r="B643" s="12" t="str">
        <f t="shared" ref="B643:B706" si="50">D643&amp;" - "&amp;E643&amp;C643</f>
        <v>795 - NORMAL NEWBORN6</v>
      </c>
      <c r="C643" s="12">
        <f t="shared" si="47"/>
        <v>6</v>
      </c>
      <c r="D643" s="12">
        <v>795</v>
      </c>
      <c r="E643" s="12" t="s">
        <v>507</v>
      </c>
      <c r="F643" s="12">
        <v>636</v>
      </c>
      <c r="G643" s="12" t="s">
        <v>706</v>
      </c>
      <c r="H643" s="2">
        <v>286.59016393442624</v>
      </c>
      <c r="I643" s="2">
        <f t="shared" si="48"/>
        <v>97.440655737704915</v>
      </c>
      <c r="P643" s="2">
        <f t="shared" si="49"/>
        <v>200.61311475409835</v>
      </c>
      <c r="Q643" s="2"/>
      <c r="R643" s="12" t="s">
        <v>737</v>
      </c>
    </row>
    <row r="644" spans="1:18" x14ac:dyDescent="0.25">
      <c r="A644" s="12" t="str">
        <f t="shared" ref="A644:A707" si="51">D644&amp;F644</f>
        <v>795471</v>
      </c>
      <c r="B644" s="12" t="str">
        <f t="shared" si="50"/>
        <v>795 - NORMAL NEWBORN7</v>
      </c>
      <c r="C644" s="12">
        <f t="shared" ref="C644:C707" si="52">IF(D644=D643,1+C643,1)</f>
        <v>7</v>
      </c>
      <c r="D644" s="12">
        <v>795</v>
      </c>
      <c r="E644" s="12" t="s">
        <v>507</v>
      </c>
      <c r="F644" s="12">
        <v>471</v>
      </c>
      <c r="G644" s="12" t="s">
        <v>722</v>
      </c>
      <c r="H644" s="2">
        <v>191.43983402489627</v>
      </c>
      <c r="I644" s="2">
        <f t="shared" ref="I644:I698" si="53">H644*(1-0.66)</f>
        <v>65.08954356846472</v>
      </c>
      <c r="P644" s="2">
        <f t="shared" si="49"/>
        <v>134.00788381742737</v>
      </c>
      <c r="Q644" s="2"/>
      <c r="R644" s="12" t="s">
        <v>737</v>
      </c>
    </row>
    <row r="645" spans="1:18" x14ac:dyDescent="0.25">
      <c r="A645" s="12" t="str">
        <f t="shared" si="51"/>
        <v>795987</v>
      </c>
      <c r="B645" s="12" t="str">
        <f t="shared" si="50"/>
        <v>795 - NORMAL NEWBORN8</v>
      </c>
      <c r="C645" s="12">
        <f t="shared" si="52"/>
        <v>8</v>
      </c>
      <c r="D645" s="12">
        <v>795</v>
      </c>
      <c r="E645" s="12" t="s">
        <v>507</v>
      </c>
      <c r="F645" s="12">
        <v>987</v>
      </c>
      <c r="G645" s="12" t="s">
        <v>723</v>
      </c>
      <c r="H645" s="2">
        <v>357.49282296650716</v>
      </c>
      <c r="I645" s="2">
        <f t="shared" si="53"/>
        <v>121.54755980861242</v>
      </c>
      <c r="P645" s="2">
        <f t="shared" si="49"/>
        <v>250.24497607655499</v>
      </c>
      <c r="Q645" s="2"/>
      <c r="R645" s="12" t="s">
        <v>737</v>
      </c>
    </row>
    <row r="646" spans="1:18" x14ac:dyDescent="0.25">
      <c r="A646" s="12" t="str">
        <f t="shared" si="51"/>
        <v>807110</v>
      </c>
      <c r="B646" s="12" t="str">
        <f t="shared" si="50"/>
        <v>807 - VAGINAL DELIVERY WITHOUT STERILIZATION OR D&amp;C WITHOUT CC/MCC1</v>
      </c>
      <c r="C646" s="12">
        <f t="shared" si="52"/>
        <v>1</v>
      </c>
      <c r="D646" s="12">
        <v>807</v>
      </c>
      <c r="E646" s="12" t="s">
        <v>508</v>
      </c>
      <c r="F646" s="12">
        <v>110</v>
      </c>
      <c r="G646" s="12" t="s">
        <v>708</v>
      </c>
      <c r="H646" s="2">
        <v>1334.6542372881356</v>
      </c>
      <c r="I646" s="2">
        <f t="shared" si="53"/>
        <v>453.78244067796606</v>
      </c>
      <c r="L646" s="2">
        <v>6061.6005000000005</v>
      </c>
      <c r="M646" s="2">
        <v>6061.6005000000005</v>
      </c>
      <c r="N646" s="2">
        <v>5013.402</v>
      </c>
      <c r="O646" s="2">
        <v>6378.9449999999997</v>
      </c>
      <c r="P646" s="2">
        <f t="shared" si="49"/>
        <v>934.25796610169482</v>
      </c>
      <c r="Q646" s="2"/>
      <c r="R646" s="12" t="s">
        <v>737</v>
      </c>
    </row>
    <row r="647" spans="1:18" x14ac:dyDescent="0.25">
      <c r="A647" s="12" t="str">
        <f t="shared" si="51"/>
        <v>807305</v>
      </c>
      <c r="B647" s="12" t="str">
        <f t="shared" si="50"/>
        <v>807 - VAGINAL DELIVERY WITHOUT STERILIZATION OR D&amp;C WITHOUT CC/MCC2</v>
      </c>
      <c r="C647" s="12">
        <f t="shared" si="52"/>
        <v>2</v>
      </c>
      <c r="D647" s="12">
        <v>807</v>
      </c>
      <c r="E647" s="12" t="s">
        <v>508</v>
      </c>
      <c r="F647" s="12">
        <v>305</v>
      </c>
      <c r="G647" s="12" t="s">
        <v>711</v>
      </c>
      <c r="H647" s="2">
        <v>152.57508474576355</v>
      </c>
      <c r="I647" s="2">
        <f t="shared" si="53"/>
        <v>51.875528813559605</v>
      </c>
      <c r="P647" s="2">
        <f t="shared" si="49"/>
        <v>106.80255932203448</v>
      </c>
      <c r="Q647" s="2"/>
      <c r="R647" s="12" t="s">
        <v>737</v>
      </c>
    </row>
    <row r="648" spans="1:18" x14ac:dyDescent="0.25">
      <c r="A648" s="12" t="str">
        <f t="shared" si="51"/>
        <v>807720</v>
      </c>
      <c r="B648" s="12" t="str">
        <f t="shared" si="50"/>
        <v>807 - VAGINAL DELIVERY WITHOUT STERILIZATION OR D&amp;C WITHOUT CC/MCC3</v>
      </c>
      <c r="C648" s="12">
        <f t="shared" si="52"/>
        <v>3</v>
      </c>
      <c r="D648" s="12">
        <v>807</v>
      </c>
      <c r="E648" s="12" t="s">
        <v>508</v>
      </c>
      <c r="F648" s="12">
        <v>720</v>
      </c>
      <c r="G648" s="12" t="s">
        <v>719</v>
      </c>
      <c r="H648" s="2">
        <v>8970.7077966101697</v>
      </c>
      <c r="I648" s="2">
        <f t="shared" si="53"/>
        <v>3050.0406508474575</v>
      </c>
      <c r="P648" s="2">
        <f t="shared" si="49"/>
        <v>6279.4954576271184</v>
      </c>
      <c r="Q648" s="2"/>
      <c r="R648" s="12" t="s">
        <v>737</v>
      </c>
    </row>
    <row r="649" spans="1:18" x14ac:dyDescent="0.25">
      <c r="A649" s="12" t="str">
        <f t="shared" si="51"/>
        <v>807300</v>
      </c>
      <c r="B649" s="12" t="str">
        <f t="shared" si="50"/>
        <v>807 - VAGINAL DELIVERY WITHOUT STERILIZATION OR D&amp;C WITHOUT CC/MCC4</v>
      </c>
      <c r="C649" s="12">
        <f t="shared" si="52"/>
        <v>4</v>
      </c>
      <c r="D649" s="12">
        <v>807</v>
      </c>
      <c r="E649" s="12" t="s">
        <v>508</v>
      </c>
      <c r="F649" s="12">
        <v>300</v>
      </c>
      <c r="G649" s="12" t="s">
        <v>715</v>
      </c>
      <c r="H649" s="2">
        <v>542.80690476190409</v>
      </c>
      <c r="I649" s="2">
        <f t="shared" si="53"/>
        <v>184.55434761904738</v>
      </c>
      <c r="P649" s="2">
        <f t="shared" si="49"/>
        <v>379.96483333333282</v>
      </c>
      <c r="Q649" s="2"/>
      <c r="R649" s="12" t="s">
        <v>737</v>
      </c>
    </row>
    <row r="650" spans="1:18" x14ac:dyDescent="0.25">
      <c r="A650" s="12" t="str">
        <f t="shared" si="51"/>
        <v>807637</v>
      </c>
      <c r="B650" s="12" t="str">
        <f t="shared" si="50"/>
        <v>807 - VAGINAL DELIVERY WITHOUT STERILIZATION OR D&amp;C WITHOUT CC/MCC5</v>
      </c>
      <c r="C650" s="12">
        <f t="shared" si="52"/>
        <v>5</v>
      </c>
      <c r="D650" s="12">
        <v>807</v>
      </c>
      <c r="E650" s="12" t="s">
        <v>508</v>
      </c>
      <c r="F650" s="12">
        <v>637</v>
      </c>
      <c r="G650" s="12" t="s">
        <v>707</v>
      </c>
      <c r="H650" s="2">
        <v>44.524828767123289</v>
      </c>
      <c r="I650" s="2">
        <f t="shared" si="53"/>
        <v>15.138441780821918</v>
      </c>
      <c r="P650" s="2">
        <f t="shared" si="49"/>
        <v>31.167380136986299</v>
      </c>
      <c r="Q650" s="2"/>
      <c r="R650" s="12" t="s">
        <v>737</v>
      </c>
    </row>
    <row r="651" spans="1:18" x14ac:dyDescent="0.25">
      <c r="A651" s="12" t="str">
        <f t="shared" si="51"/>
        <v>807302</v>
      </c>
      <c r="B651" s="12" t="str">
        <f t="shared" si="50"/>
        <v>807 - VAGINAL DELIVERY WITHOUT STERILIZATION OR D&amp;C WITHOUT CC/MCC6</v>
      </c>
      <c r="C651" s="12">
        <f t="shared" si="52"/>
        <v>6</v>
      </c>
      <c r="D651" s="12">
        <v>807</v>
      </c>
      <c r="E651" s="12" t="s">
        <v>508</v>
      </c>
      <c r="F651" s="12">
        <v>302</v>
      </c>
      <c r="G651" s="12" t="s">
        <v>720</v>
      </c>
      <c r="H651" s="2">
        <v>62.510859106529459</v>
      </c>
      <c r="I651" s="2">
        <f t="shared" si="53"/>
        <v>21.253692096220014</v>
      </c>
      <c r="P651" s="2">
        <f t="shared" si="49"/>
        <v>43.757601374570619</v>
      </c>
      <c r="Q651" s="2"/>
      <c r="R651" s="12" t="s">
        <v>737</v>
      </c>
    </row>
    <row r="652" spans="1:18" x14ac:dyDescent="0.25">
      <c r="A652" s="12" t="str">
        <f t="shared" si="51"/>
        <v>807636</v>
      </c>
      <c r="B652" s="12" t="str">
        <f t="shared" si="50"/>
        <v>807 - VAGINAL DELIVERY WITHOUT STERILIZATION OR D&amp;C WITHOUT CC/MCC7</v>
      </c>
      <c r="C652" s="12">
        <f t="shared" si="52"/>
        <v>7</v>
      </c>
      <c r="D652" s="12">
        <v>807</v>
      </c>
      <c r="E652" s="12" t="s">
        <v>508</v>
      </c>
      <c r="F652" s="12">
        <v>636</v>
      </c>
      <c r="G652" s="12" t="s">
        <v>706</v>
      </c>
      <c r="H652" s="2">
        <v>926.16838487972507</v>
      </c>
      <c r="I652" s="2">
        <f t="shared" si="53"/>
        <v>314.89725085910652</v>
      </c>
      <c r="P652" s="2">
        <f t="shared" si="49"/>
        <v>648.31786941580754</v>
      </c>
      <c r="Q652" s="2"/>
      <c r="R652" s="12" t="s">
        <v>737</v>
      </c>
    </row>
    <row r="653" spans="1:18" x14ac:dyDescent="0.25">
      <c r="A653" s="12" t="str">
        <f t="shared" si="51"/>
        <v>807309</v>
      </c>
      <c r="B653" s="12" t="str">
        <f t="shared" si="50"/>
        <v>807 - VAGINAL DELIVERY WITHOUT STERILIZATION OR D&amp;C WITHOUT CC/MCC8</v>
      </c>
      <c r="C653" s="12">
        <f t="shared" si="52"/>
        <v>8</v>
      </c>
      <c r="D653" s="12">
        <v>807</v>
      </c>
      <c r="E653" s="12" t="s">
        <v>508</v>
      </c>
      <c r="F653" s="12">
        <v>309</v>
      </c>
      <c r="G653" s="12" t="s">
        <v>712</v>
      </c>
      <c r="H653" s="2">
        <v>24.750519031141927</v>
      </c>
      <c r="I653" s="2">
        <f t="shared" si="53"/>
        <v>8.4151764705882552</v>
      </c>
      <c r="P653" s="2">
        <f t="shared" si="49"/>
        <v>17.325363321799347</v>
      </c>
      <c r="Q653" s="2"/>
      <c r="R653" s="12" t="s">
        <v>737</v>
      </c>
    </row>
    <row r="654" spans="1:18" x14ac:dyDescent="0.25">
      <c r="A654" s="12" t="str">
        <f t="shared" si="51"/>
        <v>807307</v>
      </c>
      <c r="B654" s="12" t="str">
        <f t="shared" si="50"/>
        <v>807 - VAGINAL DELIVERY WITHOUT STERILIZATION OR D&amp;C WITHOUT CC/MCC9</v>
      </c>
      <c r="C654" s="12">
        <f t="shared" si="52"/>
        <v>9</v>
      </c>
      <c r="D654" s="12">
        <v>807</v>
      </c>
      <c r="E654" s="12" t="s">
        <v>508</v>
      </c>
      <c r="F654" s="12">
        <v>307</v>
      </c>
      <c r="G654" s="12" t="s">
        <v>724</v>
      </c>
      <c r="H654" s="2">
        <v>47.756637168141594</v>
      </c>
      <c r="I654" s="2">
        <f t="shared" si="53"/>
        <v>16.237256637168141</v>
      </c>
      <c r="P654" s="2">
        <f t="shared" si="49"/>
        <v>33.429646017699113</v>
      </c>
      <c r="Q654" s="2"/>
      <c r="R654" s="12" t="s">
        <v>737</v>
      </c>
    </row>
    <row r="655" spans="1:18" x14ac:dyDescent="0.25">
      <c r="A655" s="12" t="str">
        <f t="shared" si="51"/>
        <v>9083290832</v>
      </c>
      <c r="B655" s="12" t="str">
        <f t="shared" si="50"/>
        <v>90832 - Psychotherapy, 30 min1</v>
      </c>
      <c r="C655" s="12">
        <f t="shared" si="52"/>
        <v>1</v>
      </c>
      <c r="D655" s="12" t="s">
        <v>509</v>
      </c>
      <c r="E655" s="12" t="s">
        <v>510</v>
      </c>
      <c r="F655" s="12" t="s">
        <v>509</v>
      </c>
      <c r="G655" s="12" t="s">
        <v>510</v>
      </c>
      <c r="H655" s="2">
        <v>262.5</v>
      </c>
      <c r="I655" s="2">
        <f t="shared" si="53"/>
        <v>89.249999999999986</v>
      </c>
      <c r="L655" s="2">
        <v>86.076000000000008</v>
      </c>
      <c r="M655" s="2">
        <v>65.035200000000003</v>
      </c>
      <c r="N655" s="2">
        <v>65.035200000000003</v>
      </c>
      <c r="O655" s="2">
        <v>80.22</v>
      </c>
      <c r="P655" s="2">
        <f t="shared" si="49"/>
        <v>183.75</v>
      </c>
      <c r="Q655" s="2"/>
      <c r="R655" s="12" t="s">
        <v>737</v>
      </c>
    </row>
    <row r="656" spans="1:18" x14ac:dyDescent="0.25">
      <c r="A656" s="12" t="str">
        <f t="shared" si="51"/>
        <v>9083490834</v>
      </c>
      <c r="B656" s="12" t="str">
        <f t="shared" si="50"/>
        <v>90834 - Psychotherapy, 45 min1</v>
      </c>
      <c r="C656" s="12">
        <f t="shared" si="52"/>
        <v>1</v>
      </c>
      <c r="D656" s="12" t="s">
        <v>511</v>
      </c>
      <c r="E656" s="12" t="s">
        <v>512</v>
      </c>
      <c r="F656" s="12" t="s">
        <v>511</v>
      </c>
      <c r="G656" s="12" t="s">
        <v>512</v>
      </c>
      <c r="H656" s="2">
        <v>330</v>
      </c>
      <c r="I656" s="2">
        <f t="shared" si="53"/>
        <v>112.19999999999999</v>
      </c>
      <c r="L656" s="2">
        <v>114.849</v>
      </c>
      <c r="M656" s="2">
        <v>86.774799999999999</v>
      </c>
      <c r="N656" s="2">
        <v>86.774799999999999</v>
      </c>
      <c r="O656" s="2">
        <v>106.67</v>
      </c>
      <c r="P656" s="2">
        <f t="shared" si="49"/>
        <v>230.99999999999997</v>
      </c>
      <c r="Q656" s="2"/>
      <c r="R656" s="12" t="s">
        <v>737</v>
      </c>
    </row>
    <row r="657" spans="1:18" x14ac:dyDescent="0.25">
      <c r="A657" s="12" t="str">
        <f t="shared" si="51"/>
        <v>9083790837</v>
      </c>
      <c r="B657" s="12" t="str">
        <f t="shared" si="50"/>
        <v>90837 - Psychotherapy, 60 min1</v>
      </c>
      <c r="C657" s="12">
        <f t="shared" si="52"/>
        <v>1</v>
      </c>
      <c r="D657" s="12" t="s">
        <v>513</v>
      </c>
      <c r="E657" s="12" t="s">
        <v>514</v>
      </c>
      <c r="F657" s="12" t="s">
        <v>513</v>
      </c>
      <c r="G657" s="12" t="s">
        <v>514</v>
      </c>
      <c r="H657" s="2">
        <v>346.5</v>
      </c>
      <c r="I657" s="2">
        <f t="shared" si="53"/>
        <v>117.80999999999999</v>
      </c>
      <c r="L657" s="2">
        <v>121.51360000000001</v>
      </c>
      <c r="M657" s="2">
        <v>121.51360000000001</v>
      </c>
      <c r="N657" s="2">
        <v>121.51360000000001</v>
      </c>
      <c r="O657" s="2">
        <v>198</v>
      </c>
      <c r="P657" s="2">
        <f t="shared" si="49"/>
        <v>242.54999999999998</v>
      </c>
      <c r="Q657" s="2"/>
      <c r="R657" s="12" t="s">
        <v>737</v>
      </c>
    </row>
    <row r="658" spans="1:18" x14ac:dyDescent="0.25">
      <c r="A658" s="12" t="str">
        <f t="shared" si="51"/>
        <v>9084690846</v>
      </c>
      <c r="B658" s="12" t="str">
        <f t="shared" si="50"/>
        <v>90846 - Family psychotherapy, not including patient, 50 min1</v>
      </c>
      <c r="C658" s="12">
        <f t="shared" si="52"/>
        <v>1</v>
      </c>
      <c r="D658" s="12" t="s">
        <v>515</v>
      </c>
      <c r="E658" s="12" t="s">
        <v>516</v>
      </c>
      <c r="F658" s="12" t="s">
        <v>515</v>
      </c>
      <c r="G658" s="12" t="s">
        <v>516</v>
      </c>
      <c r="H658" s="2">
        <v>280</v>
      </c>
      <c r="I658" s="2">
        <f t="shared" si="53"/>
        <v>95.199999999999989</v>
      </c>
      <c r="L658" s="2">
        <v>121.51360000000001</v>
      </c>
      <c r="M658" s="2">
        <v>121.51360000000001</v>
      </c>
      <c r="N658" s="2">
        <v>121.51360000000001</v>
      </c>
      <c r="O658" s="2">
        <v>168</v>
      </c>
      <c r="P658" s="2">
        <f t="shared" si="49"/>
        <v>196</v>
      </c>
      <c r="Q658" s="2"/>
      <c r="R658" s="12" t="s">
        <v>737</v>
      </c>
    </row>
    <row r="659" spans="1:18" x14ac:dyDescent="0.25">
      <c r="A659" s="12" t="str">
        <f t="shared" si="51"/>
        <v>9084790847</v>
      </c>
      <c r="B659" s="12" t="str">
        <f t="shared" si="50"/>
        <v>90847 - Family psychotherapy, including patient, 50 min1</v>
      </c>
      <c r="C659" s="12">
        <f t="shared" si="52"/>
        <v>1</v>
      </c>
      <c r="D659" s="12" t="s">
        <v>517</v>
      </c>
      <c r="E659" s="12" t="s">
        <v>518</v>
      </c>
      <c r="F659" s="12" t="s">
        <v>517</v>
      </c>
      <c r="G659" s="12" t="s">
        <v>518</v>
      </c>
      <c r="H659" s="2">
        <v>315</v>
      </c>
      <c r="I659" s="2">
        <f t="shared" si="53"/>
        <v>107.1</v>
      </c>
      <c r="L659" s="2">
        <v>153.828</v>
      </c>
      <c r="M659" s="2">
        <v>116.2256</v>
      </c>
      <c r="N659" s="2">
        <v>116.2256</v>
      </c>
      <c r="O659" s="2">
        <v>134.41999999999999</v>
      </c>
      <c r="P659" s="2">
        <f t="shared" si="49"/>
        <v>220.5</v>
      </c>
      <c r="Q659" s="2"/>
      <c r="R659" s="12" t="s">
        <v>737</v>
      </c>
    </row>
    <row r="660" spans="1:18" x14ac:dyDescent="0.25">
      <c r="A660" s="12" t="str">
        <f t="shared" si="51"/>
        <v>90853N/A</v>
      </c>
      <c r="B660" s="12" t="str">
        <f t="shared" si="50"/>
        <v>90853 - Group psychotherapy1</v>
      </c>
      <c r="C660" s="12">
        <f t="shared" si="52"/>
        <v>1</v>
      </c>
      <c r="D660" s="12" t="s">
        <v>519</v>
      </c>
      <c r="E660" s="12" t="s">
        <v>520</v>
      </c>
      <c r="F660" s="12" t="s">
        <v>725</v>
      </c>
      <c r="H660" s="2" t="s">
        <v>725</v>
      </c>
      <c r="Q660" s="2"/>
      <c r="R660" s="12" t="s">
        <v>743</v>
      </c>
    </row>
    <row r="661" spans="1:18" x14ac:dyDescent="0.25">
      <c r="A661" s="12" t="str">
        <f t="shared" si="51"/>
        <v>9924399243</v>
      </c>
      <c r="B661" s="12" t="str">
        <f t="shared" si="50"/>
        <v>99243 - Patient office consultation, typically 40 min1</v>
      </c>
      <c r="C661" s="12">
        <f t="shared" si="52"/>
        <v>1</v>
      </c>
      <c r="D661" s="12" t="s">
        <v>521</v>
      </c>
      <c r="E661" s="12" t="s">
        <v>522</v>
      </c>
      <c r="F661" s="12" t="s">
        <v>521</v>
      </c>
      <c r="G661" s="12" t="s">
        <v>522</v>
      </c>
      <c r="H661" s="2">
        <v>212.10000000000002</v>
      </c>
      <c r="I661" s="2">
        <f t="shared" ref="I661:I662" si="54">H661*(1-0.34)</f>
        <v>139.98599999999999</v>
      </c>
      <c r="L661" s="2">
        <v>156.78</v>
      </c>
      <c r="M661" s="2">
        <v>156.78</v>
      </c>
      <c r="N661" s="2">
        <v>156.78</v>
      </c>
      <c r="O661" s="2">
        <v>120.82</v>
      </c>
      <c r="P661" s="2">
        <f t="shared" si="49"/>
        <v>148.47</v>
      </c>
      <c r="Q661" s="2"/>
      <c r="R661" s="12" t="s">
        <v>743</v>
      </c>
    </row>
    <row r="662" spans="1:18" x14ac:dyDescent="0.25">
      <c r="A662" s="12" t="str">
        <f t="shared" si="51"/>
        <v>9924499244</v>
      </c>
      <c r="B662" s="12" t="str">
        <f t="shared" si="50"/>
        <v>99244 - Patient office consultation, typically 60 min1</v>
      </c>
      <c r="C662" s="12">
        <f t="shared" si="52"/>
        <v>1</v>
      </c>
      <c r="D662" s="12" t="s">
        <v>523</v>
      </c>
      <c r="E662" s="12" t="s">
        <v>524</v>
      </c>
      <c r="F662" s="12" t="s">
        <v>523</v>
      </c>
      <c r="G662" s="12" t="s">
        <v>524</v>
      </c>
      <c r="H662" s="2">
        <v>340.2</v>
      </c>
      <c r="I662" s="2">
        <f t="shared" si="54"/>
        <v>224.53199999999995</v>
      </c>
      <c r="L662" s="2">
        <v>233.23</v>
      </c>
      <c r="M662" s="2">
        <v>233.23</v>
      </c>
      <c r="N662" s="2">
        <v>233.23</v>
      </c>
      <c r="O662" s="2">
        <v>192.48</v>
      </c>
      <c r="P662" s="2">
        <f t="shared" si="49"/>
        <v>238.14</v>
      </c>
      <c r="Q662" s="2"/>
      <c r="R662" s="12" t="s">
        <v>743</v>
      </c>
    </row>
    <row r="663" spans="1:18" x14ac:dyDescent="0.25">
      <c r="A663" s="12" t="str">
        <f t="shared" si="51"/>
        <v>99385N/A</v>
      </c>
      <c r="B663" s="12" t="str">
        <f t="shared" si="50"/>
        <v>99385 - Initial new patient preventive medicine evaluation (18-39 years)1</v>
      </c>
      <c r="C663" s="12">
        <f t="shared" si="52"/>
        <v>1</v>
      </c>
      <c r="D663" s="12" t="s">
        <v>525</v>
      </c>
      <c r="E663" s="12" t="s">
        <v>526</v>
      </c>
      <c r="F663" s="12" t="s">
        <v>725</v>
      </c>
      <c r="H663" s="2" t="s">
        <v>725</v>
      </c>
      <c r="P663" s="29"/>
      <c r="Q663" s="2"/>
      <c r="R663" s="12" t="s">
        <v>743</v>
      </c>
    </row>
    <row r="664" spans="1:18" x14ac:dyDescent="0.25">
      <c r="A664" s="12" t="str">
        <f t="shared" si="51"/>
        <v>99386N/A</v>
      </c>
      <c r="B664" s="12" t="str">
        <f t="shared" si="50"/>
        <v>99386 - Initial new patient preventive medicine evaluation (40-64 years)1</v>
      </c>
      <c r="C664" s="12">
        <f t="shared" si="52"/>
        <v>1</v>
      </c>
      <c r="D664" s="12" t="s">
        <v>527</v>
      </c>
      <c r="E664" s="12" t="s">
        <v>528</v>
      </c>
      <c r="F664" s="12" t="s">
        <v>725</v>
      </c>
      <c r="H664" s="2" t="s">
        <v>725</v>
      </c>
      <c r="Q664" s="2"/>
      <c r="R664" s="12" t="s">
        <v>743</v>
      </c>
    </row>
    <row r="665" spans="1:18" x14ac:dyDescent="0.25">
      <c r="A665" s="12" t="str">
        <f t="shared" si="51"/>
        <v>80055N/A</v>
      </c>
      <c r="B665" s="12" t="str">
        <f t="shared" si="50"/>
        <v>80055 - Obstetric blood test panel1</v>
      </c>
      <c r="C665" s="12">
        <f t="shared" si="52"/>
        <v>1</v>
      </c>
      <c r="D665" s="12" t="s">
        <v>529</v>
      </c>
      <c r="E665" s="12" t="s">
        <v>530</v>
      </c>
      <c r="F665" s="12" t="s">
        <v>725</v>
      </c>
      <c r="H665" s="2" t="s">
        <v>725</v>
      </c>
      <c r="Q665" s="2"/>
      <c r="R665" s="12" t="s">
        <v>743</v>
      </c>
    </row>
    <row r="666" spans="1:18" x14ac:dyDescent="0.25">
      <c r="A666" s="12" t="str">
        <f t="shared" si="51"/>
        <v>81001N/A</v>
      </c>
      <c r="B666" s="12" t="str">
        <f t="shared" si="50"/>
        <v>81001 - Automated urinalysis test1</v>
      </c>
      <c r="C666" s="12">
        <f t="shared" si="52"/>
        <v>1</v>
      </c>
      <c r="D666" s="12" t="s">
        <v>531</v>
      </c>
      <c r="E666" s="12" t="s">
        <v>532</v>
      </c>
      <c r="F666" s="12" t="s">
        <v>725</v>
      </c>
      <c r="H666" s="2" t="s">
        <v>725</v>
      </c>
      <c r="Q666" s="2"/>
      <c r="R666" s="12" t="s">
        <v>743</v>
      </c>
    </row>
    <row r="667" spans="1:18" x14ac:dyDescent="0.25">
      <c r="A667" s="12" t="str">
        <f t="shared" si="51"/>
        <v>81002N/A</v>
      </c>
      <c r="B667" s="12" t="str">
        <f t="shared" si="50"/>
        <v>81002 - Automated urinalysis test1</v>
      </c>
      <c r="C667" s="12">
        <f t="shared" si="52"/>
        <v>1</v>
      </c>
      <c r="D667" s="12" t="s">
        <v>533</v>
      </c>
      <c r="E667" s="12" t="s">
        <v>532</v>
      </c>
      <c r="F667" s="12" t="s">
        <v>725</v>
      </c>
      <c r="H667" s="2" t="s">
        <v>725</v>
      </c>
      <c r="Q667" s="2"/>
      <c r="R667" s="12" t="s">
        <v>743</v>
      </c>
    </row>
    <row r="668" spans="1:18" x14ac:dyDescent="0.25">
      <c r="A668" s="12" t="str">
        <f t="shared" si="51"/>
        <v>2982629826</v>
      </c>
      <c r="B668" s="12" t="str">
        <f t="shared" si="50"/>
        <v>29826 - Shaving of shoulder bone using an endoscope1</v>
      </c>
      <c r="C668" s="12">
        <f t="shared" si="52"/>
        <v>1</v>
      </c>
      <c r="D668" s="12" t="s">
        <v>284</v>
      </c>
      <c r="E668" s="12" t="s">
        <v>288</v>
      </c>
      <c r="F668" s="12">
        <v>29826</v>
      </c>
      <c r="G668" s="12" t="s">
        <v>601</v>
      </c>
      <c r="H668" s="2">
        <v>8773.8875000000007</v>
      </c>
      <c r="I668" s="2">
        <f t="shared" ref="I668:I680" si="55">H668*(1-0.34)</f>
        <v>5790.7657499999996</v>
      </c>
      <c r="L668" s="2">
        <v>0</v>
      </c>
      <c r="M668" s="2">
        <v>0</v>
      </c>
      <c r="N668" s="2">
        <v>0</v>
      </c>
      <c r="O668" s="2">
        <v>5013.6500000000005</v>
      </c>
      <c r="P668" s="2">
        <f t="shared" si="49"/>
        <v>6141.7212500000005</v>
      </c>
      <c r="Q668" s="2"/>
      <c r="R668" s="12" t="s">
        <v>743</v>
      </c>
    </row>
    <row r="669" spans="1:18" x14ac:dyDescent="0.25">
      <c r="A669" s="12" t="str">
        <f t="shared" si="51"/>
        <v>29826250</v>
      </c>
      <c r="B669" s="12" t="str">
        <f t="shared" si="50"/>
        <v>29826 - Shaving of shoulder bone using an endoscope2</v>
      </c>
      <c r="C669" s="12">
        <f t="shared" si="52"/>
        <v>2</v>
      </c>
      <c r="D669" s="12" t="s">
        <v>284</v>
      </c>
      <c r="E669" s="12" t="s">
        <v>288</v>
      </c>
      <c r="F669" s="12">
        <v>250</v>
      </c>
      <c r="G669" s="12" t="s">
        <v>584</v>
      </c>
      <c r="H669" s="2">
        <v>90.069512195121959</v>
      </c>
      <c r="I669" s="2">
        <f t="shared" si="55"/>
        <v>59.445878048780486</v>
      </c>
      <c r="O669" s="2">
        <v>51.46829268292683</v>
      </c>
      <c r="P669" s="2">
        <f t="shared" si="49"/>
        <v>63.048658536585364</v>
      </c>
      <c r="Q669" s="2"/>
      <c r="R669" s="12" t="s">
        <v>743</v>
      </c>
    </row>
    <row r="670" spans="1:18" x14ac:dyDescent="0.25">
      <c r="A670" s="12" t="str">
        <f t="shared" si="51"/>
        <v>29826270</v>
      </c>
      <c r="B670" s="12" t="str">
        <f t="shared" si="50"/>
        <v>29826 - Shaving of shoulder bone using an endoscope3</v>
      </c>
      <c r="C670" s="12">
        <f t="shared" si="52"/>
        <v>3</v>
      </c>
      <c r="D670" s="12" t="s">
        <v>284</v>
      </c>
      <c r="E670" s="12" t="s">
        <v>288</v>
      </c>
      <c r="F670" s="12">
        <v>270</v>
      </c>
      <c r="G670" s="12" t="s">
        <v>585</v>
      </c>
      <c r="H670" s="2">
        <v>1377.3569999999993</v>
      </c>
      <c r="I670" s="2">
        <f t="shared" si="55"/>
        <v>909.05561999999941</v>
      </c>
      <c r="O670" s="2">
        <v>787.0611428571425</v>
      </c>
      <c r="P670" s="2">
        <f t="shared" si="49"/>
        <v>964.14989999999943</v>
      </c>
      <c r="Q670" s="2"/>
      <c r="R670" s="12" t="s">
        <v>743</v>
      </c>
    </row>
    <row r="671" spans="1:18" x14ac:dyDescent="0.25">
      <c r="A671" s="12" t="str">
        <f t="shared" si="51"/>
        <v>29826272</v>
      </c>
      <c r="B671" s="12" t="str">
        <f t="shared" si="50"/>
        <v>29826 - Shaving of shoulder bone using an endoscope4</v>
      </c>
      <c r="C671" s="12">
        <f t="shared" si="52"/>
        <v>4</v>
      </c>
      <c r="D671" s="12" t="s">
        <v>284</v>
      </c>
      <c r="E671" s="12" t="s">
        <v>288</v>
      </c>
      <c r="F671" s="12">
        <v>272</v>
      </c>
      <c r="G671" s="12" t="s">
        <v>586</v>
      </c>
      <c r="H671" s="2">
        <v>984.74399999999969</v>
      </c>
      <c r="I671" s="2">
        <f t="shared" si="55"/>
        <v>649.93103999999971</v>
      </c>
      <c r="O671" s="2">
        <v>562.71085714285687</v>
      </c>
      <c r="P671" s="2">
        <f t="shared" si="49"/>
        <v>689.32079999999974</v>
      </c>
      <c r="Q671" s="2"/>
      <c r="R671" s="12" t="s">
        <v>743</v>
      </c>
    </row>
    <row r="672" spans="1:18" x14ac:dyDescent="0.25">
      <c r="A672" s="12" t="str">
        <f t="shared" si="51"/>
        <v>29826370</v>
      </c>
      <c r="B672" s="12" t="str">
        <f t="shared" si="50"/>
        <v>29826 - Shaving of shoulder bone using an endoscope5</v>
      </c>
      <c r="C672" s="12">
        <f t="shared" si="52"/>
        <v>5</v>
      </c>
      <c r="D672" s="12" t="s">
        <v>284</v>
      </c>
      <c r="E672" s="12" t="s">
        <v>288</v>
      </c>
      <c r="F672" s="12">
        <v>370</v>
      </c>
      <c r="G672" s="12" t="s">
        <v>587</v>
      </c>
      <c r="H672" s="2">
        <v>908.5037500000002</v>
      </c>
      <c r="I672" s="2">
        <f t="shared" si="55"/>
        <v>599.61247500000002</v>
      </c>
      <c r="O672" s="2">
        <v>519.1450000000001</v>
      </c>
      <c r="P672" s="2">
        <f t="shared" si="49"/>
        <v>635.95262500000013</v>
      </c>
      <c r="Q672" s="2"/>
      <c r="R672" s="12" t="s">
        <v>743</v>
      </c>
    </row>
    <row r="673" spans="1:18" x14ac:dyDescent="0.25">
      <c r="A673" s="12" t="str">
        <f t="shared" si="51"/>
        <v>29826710</v>
      </c>
      <c r="B673" s="12" t="str">
        <f t="shared" si="50"/>
        <v>29826 - Shaving of shoulder bone using an endoscope6</v>
      </c>
      <c r="C673" s="12">
        <f t="shared" si="52"/>
        <v>6</v>
      </c>
      <c r="D673" s="12" t="s">
        <v>284</v>
      </c>
      <c r="E673" s="12" t="s">
        <v>288</v>
      </c>
      <c r="F673" s="12">
        <v>710</v>
      </c>
      <c r="G673" s="12" t="s">
        <v>588</v>
      </c>
      <c r="H673" s="2">
        <v>854.4375</v>
      </c>
      <c r="I673" s="2">
        <f t="shared" si="55"/>
        <v>563.92874999999992</v>
      </c>
      <c r="O673" s="2">
        <v>488.25</v>
      </c>
      <c r="P673" s="2">
        <f t="shared" si="49"/>
        <v>598.10624999999993</v>
      </c>
      <c r="Q673" s="2"/>
      <c r="R673" s="12" t="s">
        <v>743</v>
      </c>
    </row>
    <row r="674" spans="1:18" x14ac:dyDescent="0.25">
      <c r="A674" s="12" t="str">
        <f t="shared" si="51"/>
        <v>29826J0690</v>
      </c>
      <c r="B674" s="12" t="str">
        <f t="shared" si="50"/>
        <v>29826 - Shaving of shoulder bone using an endoscope7</v>
      </c>
      <c r="C674" s="12">
        <f t="shared" si="52"/>
        <v>7</v>
      </c>
      <c r="D674" s="12" t="s">
        <v>284</v>
      </c>
      <c r="E674" s="12" t="s">
        <v>288</v>
      </c>
      <c r="F674" s="12" t="s">
        <v>604</v>
      </c>
      <c r="G674" s="12" t="s">
        <v>605</v>
      </c>
      <c r="H674" s="2">
        <v>122.44431818181819</v>
      </c>
      <c r="I674" s="2">
        <f t="shared" si="55"/>
        <v>80.813249999999996</v>
      </c>
      <c r="O674" s="2">
        <v>69.968181818181819</v>
      </c>
      <c r="P674" s="2">
        <f t="shared" si="49"/>
        <v>85.711022727272734</v>
      </c>
      <c r="Q674" s="2"/>
      <c r="R674" s="12" t="s">
        <v>743</v>
      </c>
    </row>
    <row r="675" spans="1:18" x14ac:dyDescent="0.25">
      <c r="A675" s="12" t="str">
        <f t="shared" si="51"/>
        <v>29826J1100</v>
      </c>
      <c r="B675" s="12" t="str">
        <f t="shared" si="50"/>
        <v>29826 - Shaving of shoulder bone using an endoscope8</v>
      </c>
      <c r="C675" s="12">
        <f t="shared" si="52"/>
        <v>8</v>
      </c>
      <c r="D675" s="12" t="s">
        <v>284</v>
      </c>
      <c r="E675" s="12" t="s">
        <v>288</v>
      </c>
      <c r="F675" s="12" t="s">
        <v>590</v>
      </c>
      <c r="G675" s="12" t="s">
        <v>591</v>
      </c>
      <c r="H675" s="2">
        <v>32.184782608695649</v>
      </c>
      <c r="I675" s="2">
        <f t="shared" si="55"/>
        <v>21.241956521739127</v>
      </c>
      <c r="O675" s="2">
        <v>18.391304347826086</v>
      </c>
      <c r="P675" s="2">
        <f t="shared" si="49"/>
        <v>22.529347826086951</v>
      </c>
      <c r="Q675" s="2"/>
      <c r="R675" s="12" t="s">
        <v>743</v>
      </c>
    </row>
    <row r="676" spans="1:18" x14ac:dyDescent="0.25">
      <c r="A676" s="12" t="str">
        <f t="shared" si="51"/>
        <v>29826J2250</v>
      </c>
      <c r="B676" s="12" t="str">
        <f t="shared" si="50"/>
        <v>29826 - Shaving of shoulder bone using an endoscope9</v>
      </c>
      <c r="C676" s="12">
        <f t="shared" si="52"/>
        <v>9</v>
      </c>
      <c r="D676" s="12" t="s">
        <v>284</v>
      </c>
      <c r="E676" s="12" t="s">
        <v>288</v>
      </c>
      <c r="F676" s="12" t="s">
        <v>606</v>
      </c>
      <c r="G676" s="12" t="s">
        <v>607</v>
      </c>
      <c r="H676" s="2">
        <v>47.25</v>
      </c>
      <c r="I676" s="2">
        <f t="shared" si="55"/>
        <v>31.184999999999995</v>
      </c>
      <c r="O676" s="2">
        <v>27</v>
      </c>
      <c r="P676" s="2">
        <f t="shared" si="49"/>
        <v>33.074999999999996</v>
      </c>
      <c r="Q676" s="2"/>
      <c r="R676" s="12" t="s">
        <v>743</v>
      </c>
    </row>
    <row r="677" spans="1:18" x14ac:dyDescent="0.25">
      <c r="A677" s="12" t="str">
        <f t="shared" si="51"/>
        <v>29826J2405</v>
      </c>
      <c r="B677" s="12" t="str">
        <f t="shared" si="50"/>
        <v>29826 - Shaving of shoulder bone using an endoscope10</v>
      </c>
      <c r="C677" s="12">
        <f t="shared" si="52"/>
        <v>10</v>
      </c>
      <c r="D677" s="12" t="s">
        <v>284</v>
      </c>
      <c r="E677" s="12" t="s">
        <v>288</v>
      </c>
      <c r="F677" s="12" t="s">
        <v>608</v>
      </c>
      <c r="G677" s="12" t="s">
        <v>609</v>
      </c>
      <c r="H677" s="2">
        <v>77.7</v>
      </c>
      <c r="I677" s="2">
        <f t="shared" si="55"/>
        <v>51.281999999999996</v>
      </c>
      <c r="O677" s="2">
        <v>44.4</v>
      </c>
      <c r="P677" s="2">
        <f t="shared" si="49"/>
        <v>54.39</v>
      </c>
      <c r="Q677" s="2"/>
      <c r="R677" s="12" t="s">
        <v>743</v>
      </c>
    </row>
    <row r="678" spans="1:18" x14ac:dyDescent="0.25">
      <c r="A678" s="12" t="str">
        <f t="shared" si="51"/>
        <v>29826J2704</v>
      </c>
      <c r="B678" s="12" t="str">
        <f t="shared" si="50"/>
        <v>29826 - Shaving of shoulder bone using an endoscope11</v>
      </c>
      <c r="C678" s="12">
        <f t="shared" si="52"/>
        <v>11</v>
      </c>
      <c r="D678" s="12" t="s">
        <v>284</v>
      </c>
      <c r="E678" s="12" t="s">
        <v>288</v>
      </c>
      <c r="F678" s="12" t="s">
        <v>592</v>
      </c>
      <c r="G678" s="12" t="s">
        <v>593</v>
      </c>
      <c r="H678" s="2">
        <v>61.250000000000007</v>
      </c>
      <c r="I678" s="2">
        <f t="shared" si="55"/>
        <v>40.424999999999997</v>
      </c>
      <c r="O678" s="2">
        <v>35</v>
      </c>
      <c r="P678" s="2">
        <f t="shared" si="49"/>
        <v>42.875</v>
      </c>
      <c r="Q678" s="2"/>
      <c r="R678" s="12" t="s">
        <v>743</v>
      </c>
    </row>
    <row r="679" spans="1:18" x14ac:dyDescent="0.25">
      <c r="A679" s="12" t="str">
        <f t="shared" si="51"/>
        <v>29826J3010</v>
      </c>
      <c r="B679" s="12" t="str">
        <f t="shared" si="50"/>
        <v>29826 - Shaving of shoulder bone using an endoscope12</v>
      </c>
      <c r="C679" s="12">
        <f t="shared" si="52"/>
        <v>12</v>
      </c>
      <c r="D679" s="12" t="s">
        <v>284</v>
      </c>
      <c r="E679" s="12" t="s">
        <v>288</v>
      </c>
      <c r="F679" s="12" t="s">
        <v>594</v>
      </c>
      <c r="G679" s="12" t="s">
        <v>595</v>
      </c>
      <c r="H679" s="2">
        <v>45.291891891891893</v>
      </c>
      <c r="I679" s="2">
        <f t="shared" si="55"/>
        <v>29.892648648648645</v>
      </c>
      <c r="O679" s="2">
        <v>25.881081081081081</v>
      </c>
      <c r="P679" s="2">
        <f t="shared" si="49"/>
        <v>31.704324324324322</v>
      </c>
      <c r="Q679" s="2"/>
      <c r="R679" s="12" t="s">
        <v>743</v>
      </c>
    </row>
    <row r="680" spans="1:18" x14ac:dyDescent="0.25">
      <c r="A680" s="12" t="str">
        <f t="shared" si="51"/>
        <v>29826J7120</v>
      </c>
      <c r="B680" s="12" t="str">
        <f t="shared" si="50"/>
        <v>29826 - Shaving of shoulder bone using an endoscope13</v>
      </c>
      <c r="C680" s="12">
        <f t="shared" si="52"/>
        <v>13</v>
      </c>
      <c r="D680" s="12" t="s">
        <v>284</v>
      </c>
      <c r="E680" s="12" t="s">
        <v>288</v>
      </c>
      <c r="F680" s="12" t="s">
        <v>596</v>
      </c>
      <c r="G680" s="12" t="s">
        <v>597</v>
      </c>
      <c r="H680" s="2">
        <v>197.71276595744681</v>
      </c>
      <c r="I680" s="2">
        <f t="shared" si="55"/>
        <v>130.49042553191487</v>
      </c>
      <c r="O680" s="2">
        <v>112.97872340425532</v>
      </c>
      <c r="P680" s="2">
        <f t="shared" si="49"/>
        <v>138.39893617021275</v>
      </c>
      <c r="Q680" s="2"/>
      <c r="R680" s="12" t="s">
        <v>743</v>
      </c>
    </row>
    <row r="681" spans="1:18" x14ac:dyDescent="0.25">
      <c r="A681" s="12" t="str">
        <f t="shared" si="51"/>
        <v>9300093000</v>
      </c>
      <c r="B681" s="12" t="str">
        <f t="shared" si="50"/>
        <v>93000 - Electrocardiogram, routine, with interpretation and report1</v>
      </c>
      <c r="C681" s="12">
        <f t="shared" si="52"/>
        <v>1</v>
      </c>
      <c r="D681" s="12" t="s">
        <v>534</v>
      </c>
      <c r="E681" s="12" t="s">
        <v>535</v>
      </c>
      <c r="F681" s="12" t="s">
        <v>534</v>
      </c>
      <c r="G681" s="12" t="s">
        <v>535</v>
      </c>
      <c r="I681" s="2">
        <f t="shared" si="53"/>
        <v>0</v>
      </c>
      <c r="P681" s="2">
        <f t="shared" si="49"/>
        <v>0</v>
      </c>
      <c r="Q681" s="2"/>
      <c r="R681" s="12" t="s">
        <v>743</v>
      </c>
    </row>
    <row r="682" spans="1:18" x14ac:dyDescent="0.25">
      <c r="A682" s="12" t="str">
        <f t="shared" si="51"/>
        <v>9300093010</v>
      </c>
      <c r="B682" s="12" t="str">
        <f t="shared" si="50"/>
        <v>93000 - Electrocardiogram, routine, with interpretation and report2</v>
      </c>
      <c r="C682" s="12">
        <f t="shared" si="52"/>
        <v>2</v>
      </c>
      <c r="D682" s="12" t="s">
        <v>534</v>
      </c>
      <c r="E682" s="12" t="s">
        <v>535</v>
      </c>
      <c r="F682" s="12" t="s">
        <v>726</v>
      </c>
      <c r="G682" s="12" t="s">
        <v>727</v>
      </c>
      <c r="H682" s="2">
        <v>16.8</v>
      </c>
      <c r="I682" s="2">
        <f t="shared" ref="I682:I683" si="56">H682*(1-0.34)</f>
        <v>11.087999999999999</v>
      </c>
      <c r="L682" s="2">
        <v>11.466000000000001</v>
      </c>
      <c r="M682" s="2">
        <v>8.6632000000000016</v>
      </c>
      <c r="N682" s="2">
        <v>8.6632000000000016</v>
      </c>
      <c r="O682" s="2">
        <v>10.62</v>
      </c>
      <c r="P682" s="2">
        <f t="shared" si="49"/>
        <v>11.76</v>
      </c>
      <c r="Q682" s="2"/>
      <c r="R682" s="12" t="s">
        <v>743</v>
      </c>
    </row>
    <row r="683" spans="1:18" x14ac:dyDescent="0.25">
      <c r="A683" s="12" t="str">
        <f t="shared" si="51"/>
        <v>9300093005</v>
      </c>
      <c r="B683" s="12" t="str">
        <f t="shared" si="50"/>
        <v>93000 - Electrocardiogram, routine, with interpretation and report3</v>
      </c>
      <c r="C683" s="12">
        <f t="shared" si="52"/>
        <v>3</v>
      </c>
      <c r="D683" s="12" t="s">
        <v>534</v>
      </c>
      <c r="E683" s="12" t="s">
        <v>535</v>
      </c>
      <c r="F683" s="12">
        <v>93005</v>
      </c>
      <c r="G683" s="12" t="s">
        <v>728</v>
      </c>
      <c r="H683" s="2">
        <v>258.3</v>
      </c>
      <c r="I683" s="2">
        <f t="shared" si="56"/>
        <v>170.47799999999998</v>
      </c>
      <c r="L683" s="2">
        <v>53.248000000000005</v>
      </c>
      <c r="M683" s="2">
        <v>53.248000000000005</v>
      </c>
      <c r="N683" s="2">
        <v>53.248000000000005</v>
      </c>
      <c r="O683" s="2">
        <v>147.6</v>
      </c>
      <c r="P683" s="2">
        <f t="shared" si="49"/>
        <v>180.81</v>
      </c>
      <c r="Q683" s="2"/>
      <c r="R683" s="12" t="s">
        <v>743</v>
      </c>
    </row>
    <row r="684" spans="1:18" x14ac:dyDescent="0.25">
      <c r="A684" s="12" t="str">
        <f t="shared" si="51"/>
        <v>45391N/A</v>
      </c>
      <c r="B684" s="12" t="str">
        <f t="shared" si="50"/>
        <v>45391 - Ultrasound examination of lower large bowel using an endoscope1</v>
      </c>
      <c r="C684" s="12">
        <f t="shared" si="52"/>
        <v>1</v>
      </c>
      <c r="D684" s="12" t="s">
        <v>536</v>
      </c>
      <c r="E684" s="12" t="s">
        <v>537</v>
      </c>
      <c r="F684" s="12" t="s">
        <v>725</v>
      </c>
      <c r="I684" s="2">
        <f t="shared" si="53"/>
        <v>0</v>
      </c>
      <c r="P684" s="2">
        <f t="shared" si="49"/>
        <v>0</v>
      </c>
      <c r="Q684" s="2"/>
      <c r="R684" s="12" t="s">
        <v>743</v>
      </c>
    </row>
    <row r="685" spans="1:18" x14ac:dyDescent="0.25">
      <c r="A685" s="12" t="str">
        <f t="shared" si="51"/>
        <v>55866N/A</v>
      </c>
      <c r="B685" s="12" t="str">
        <f t="shared" si="50"/>
        <v>55866 - Surgical removal of prostate and surrounding lymph nodes using an endoscope1</v>
      </c>
      <c r="C685" s="12">
        <f t="shared" si="52"/>
        <v>1</v>
      </c>
      <c r="D685" s="12" t="s">
        <v>538</v>
      </c>
      <c r="E685" s="12" t="s">
        <v>539</v>
      </c>
      <c r="F685" s="12" t="s">
        <v>725</v>
      </c>
      <c r="I685" s="2">
        <f t="shared" si="53"/>
        <v>0</v>
      </c>
      <c r="P685" s="2">
        <f t="shared" si="49"/>
        <v>0</v>
      </c>
      <c r="Q685" s="2"/>
      <c r="R685" s="12" t="s">
        <v>743</v>
      </c>
    </row>
    <row r="686" spans="1:18" x14ac:dyDescent="0.25">
      <c r="A686" s="12" t="str">
        <f t="shared" si="51"/>
        <v>5940059400</v>
      </c>
      <c r="B686" s="12" t="str">
        <f t="shared" si="50"/>
        <v>59400 - Routine obstetric care for vaginal delivery, including pre-and post-delivery care1</v>
      </c>
      <c r="C686" s="12">
        <f t="shared" si="52"/>
        <v>1</v>
      </c>
      <c r="D686" s="12" t="s">
        <v>540</v>
      </c>
      <c r="E686" s="12" t="s">
        <v>541</v>
      </c>
      <c r="F686" s="12" t="s">
        <v>540</v>
      </c>
      <c r="G686" s="12" t="s">
        <v>541</v>
      </c>
      <c r="H686" s="2">
        <v>3483.9</v>
      </c>
      <c r="I686" s="2">
        <f t="shared" ref="I686:I687" si="57">H686*(1-0.34)</f>
        <v>2299.3739999999998</v>
      </c>
      <c r="L686" s="2">
        <v>2948.42</v>
      </c>
      <c r="M686" s="2">
        <v>2948.42</v>
      </c>
      <c r="N686" s="2">
        <v>2948.42</v>
      </c>
      <c r="O686" s="2">
        <v>2818.16</v>
      </c>
      <c r="P686" s="2">
        <f t="shared" si="49"/>
        <v>2438.73</v>
      </c>
      <c r="Q686" s="2">
        <v>3318</v>
      </c>
      <c r="R686" s="12" t="s">
        <v>743</v>
      </c>
    </row>
    <row r="687" spans="1:18" x14ac:dyDescent="0.25">
      <c r="A687" s="12" t="str">
        <f t="shared" si="51"/>
        <v>5951059510</v>
      </c>
      <c r="B687" s="12" t="str">
        <f t="shared" si="50"/>
        <v>59510 - Routine obstetric care for cesarean delivery, including pre-and post-delivery care1</v>
      </c>
      <c r="C687" s="12">
        <f t="shared" si="52"/>
        <v>1</v>
      </c>
      <c r="D687" s="12" t="s">
        <v>542</v>
      </c>
      <c r="E687" s="12" t="s">
        <v>543</v>
      </c>
      <c r="F687" s="12" t="s">
        <v>542</v>
      </c>
      <c r="G687" s="12" t="s">
        <v>543</v>
      </c>
      <c r="H687" s="2">
        <v>3877.65</v>
      </c>
      <c r="I687" s="2">
        <f t="shared" si="57"/>
        <v>2559.2489999999998</v>
      </c>
      <c r="L687" s="2">
        <v>3259.32</v>
      </c>
      <c r="M687" s="2">
        <v>3259.32</v>
      </c>
      <c r="N687" s="2">
        <v>3259.32</v>
      </c>
      <c r="O687" s="2">
        <v>3110.55</v>
      </c>
      <c r="P687" s="2">
        <f t="shared" si="49"/>
        <v>2714.355</v>
      </c>
      <c r="Q687" s="2"/>
      <c r="R687" s="12" t="s">
        <v>743</v>
      </c>
    </row>
    <row r="688" spans="1:18" x14ac:dyDescent="0.25">
      <c r="A688" s="12" t="str">
        <f t="shared" si="51"/>
        <v>59610N/A</v>
      </c>
      <c r="B688" s="12" t="str">
        <f t="shared" si="50"/>
        <v>59610 - Routine obstetric care for vaginal delivery after prior cesarean delivery including pre-and post-delivery care1</v>
      </c>
      <c r="C688" s="12">
        <f t="shared" si="52"/>
        <v>1</v>
      </c>
      <c r="D688" s="12" t="s">
        <v>544</v>
      </c>
      <c r="E688" s="12" t="s">
        <v>545</v>
      </c>
      <c r="F688" s="12" t="s">
        <v>725</v>
      </c>
      <c r="I688" s="2">
        <f t="shared" si="53"/>
        <v>0</v>
      </c>
      <c r="P688" s="2">
        <f t="shared" si="49"/>
        <v>0</v>
      </c>
      <c r="Q688" s="2"/>
      <c r="R688" s="12" t="s">
        <v>743</v>
      </c>
    </row>
    <row r="689" spans="1:18" x14ac:dyDescent="0.25">
      <c r="A689" s="12" t="str">
        <f t="shared" si="51"/>
        <v>6232262322</v>
      </c>
      <c r="B689" s="12" t="str">
        <f t="shared" si="50"/>
        <v>62322 - Injection of substance into spinal canal of lower back or sacrum using imaging guidance1</v>
      </c>
      <c r="C689" s="12">
        <f t="shared" si="52"/>
        <v>1</v>
      </c>
      <c r="D689" s="12" t="s">
        <v>546</v>
      </c>
      <c r="E689" s="12" t="s">
        <v>547</v>
      </c>
      <c r="F689" s="12" t="s">
        <v>546</v>
      </c>
      <c r="G689" s="12" t="s">
        <v>729</v>
      </c>
      <c r="H689" s="2">
        <v>180.6</v>
      </c>
      <c r="I689" s="2">
        <f t="shared" ref="I689:I695" si="58">H689*(1-0.34)</f>
        <v>119.19599999999998</v>
      </c>
      <c r="L689" s="2">
        <v>126.92700000000001</v>
      </c>
      <c r="M689" s="2">
        <v>95.900400000000005</v>
      </c>
      <c r="N689" s="2">
        <v>95.900400000000005</v>
      </c>
      <c r="O689" s="2">
        <v>121.9</v>
      </c>
      <c r="P689" s="2">
        <f t="shared" si="49"/>
        <v>126.41999999999999</v>
      </c>
      <c r="Q689" s="2"/>
      <c r="R689" s="12" t="s">
        <v>743</v>
      </c>
    </row>
    <row r="690" spans="1:18" x14ac:dyDescent="0.25">
      <c r="A690" s="12" t="str">
        <f t="shared" si="51"/>
        <v>6232362323</v>
      </c>
      <c r="B690" s="12" t="str">
        <f t="shared" si="50"/>
        <v>62323 - Injection of substance into spinal canal of lower back or sacrum using imaging guidance1</v>
      </c>
      <c r="C690" s="12">
        <f t="shared" si="52"/>
        <v>1</v>
      </c>
      <c r="D690" s="12" t="s">
        <v>548</v>
      </c>
      <c r="E690" s="12" t="s">
        <v>547</v>
      </c>
      <c r="F690" s="12">
        <v>62323</v>
      </c>
      <c r="G690" s="12" t="s">
        <v>730</v>
      </c>
      <c r="H690" s="2">
        <v>882</v>
      </c>
      <c r="I690" s="2">
        <f t="shared" si="58"/>
        <v>582.11999999999989</v>
      </c>
      <c r="L690" s="2">
        <v>567</v>
      </c>
      <c r="M690" s="2">
        <v>567</v>
      </c>
      <c r="N690" s="2">
        <v>567</v>
      </c>
      <c r="O690" s="2">
        <v>504</v>
      </c>
      <c r="P690" s="2">
        <f t="shared" si="49"/>
        <v>617.4</v>
      </c>
      <c r="Q690" s="2"/>
      <c r="R690" s="12" t="s">
        <v>743</v>
      </c>
    </row>
    <row r="691" spans="1:18" x14ac:dyDescent="0.25">
      <c r="A691" s="12" t="str">
        <f t="shared" si="51"/>
        <v>6448364483</v>
      </c>
      <c r="B691" s="12" t="str">
        <f t="shared" si="50"/>
        <v>64483 - Injections of anesthetic and/or steroid drug into lower or sacral spine nerve root using imaging guidance1</v>
      </c>
      <c r="C691" s="12">
        <f t="shared" si="52"/>
        <v>1</v>
      </c>
      <c r="D691" s="12" t="s">
        <v>549</v>
      </c>
      <c r="E691" s="12" t="s">
        <v>550</v>
      </c>
      <c r="F691" s="12" t="s">
        <v>549</v>
      </c>
      <c r="G691" s="12" t="s">
        <v>731</v>
      </c>
      <c r="H691" s="2">
        <v>1807.0500000000002</v>
      </c>
      <c r="I691" s="2">
        <f t="shared" si="58"/>
        <v>1192.653</v>
      </c>
      <c r="L691" s="2">
        <v>769</v>
      </c>
      <c r="M691" s="2">
        <v>769</v>
      </c>
      <c r="N691" s="2">
        <v>769</v>
      </c>
      <c r="O691" s="2">
        <v>1032.5999999999999</v>
      </c>
      <c r="P691" s="2">
        <f t="shared" si="49"/>
        <v>1264.9349999999999</v>
      </c>
      <c r="Q691" s="2"/>
      <c r="R691" s="12" t="s">
        <v>743</v>
      </c>
    </row>
    <row r="692" spans="1:18" x14ac:dyDescent="0.25">
      <c r="A692" s="12" t="str">
        <f t="shared" si="51"/>
        <v>6448364483</v>
      </c>
      <c r="B692" s="12" t="str">
        <f t="shared" si="50"/>
        <v>64483 - Injections of anesthetic and/or steroid drug into lower or sacral spine nerve root using imaging guidance2</v>
      </c>
      <c r="C692" s="12">
        <f t="shared" si="52"/>
        <v>2</v>
      </c>
      <c r="D692" s="12" t="s">
        <v>549</v>
      </c>
      <c r="E692" s="12" t="s">
        <v>550</v>
      </c>
      <c r="F692" s="12" t="s">
        <v>549</v>
      </c>
      <c r="G692" s="12" t="s">
        <v>732</v>
      </c>
      <c r="H692" s="2">
        <v>226.8</v>
      </c>
      <c r="I692" s="2">
        <f t="shared" si="58"/>
        <v>149.68799999999999</v>
      </c>
      <c r="L692" s="2">
        <v>164.34</v>
      </c>
      <c r="M692" s="2">
        <v>124.16800000000001</v>
      </c>
      <c r="N692" s="2">
        <v>124.16800000000001</v>
      </c>
      <c r="O692" s="2">
        <v>129.6</v>
      </c>
      <c r="P692" s="2">
        <f t="shared" si="49"/>
        <v>158.76</v>
      </c>
      <c r="Q692" s="2"/>
      <c r="R692" s="12" t="s">
        <v>743</v>
      </c>
    </row>
    <row r="693" spans="1:18" x14ac:dyDescent="0.25">
      <c r="A693" s="12" t="str">
        <f t="shared" si="51"/>
        <v>64483259</v>
      </c>
      <c r="B693" s="12" t="str">
        <f t="shared" si="50"/>
        <v>64483 - Injections of anesthetic and/or steroid drug into lower or sacral spine nerve root using imaging guidance3</v>
      </c>
      <c r="C693" s="12">
        <f t="shared" si="52"/>
        <v>3</v>
      </c>
      <c r="D693" s="12" t="s">
        <v>549</v>
      </c>
      <c r="E693" s="12" t="s">
        <v>550</v>
      </c>
      <c r="F693" s="12">
        <v>259</v>
      </c>
      <c r="G693" s="12" t="s">
        <v>733</v>
      </c>
      <c r="H693" s="2">
        <v>26.25</v>
      </c>
      <c r="I693" s="2">
        <f t="shared" si="58"/>
        <v>17.324999999999999</v>
      </c>
      <c r="L693" s="2">
        <v>0</v>
      </c>
      <c r="M693" s="2">
        <v>0</v>
      </c>
      <c r="N693" s="2">
        <v>0</v>
      </c>
      <c r="O693" s="2">
        <v>15</v>
      </c>
      <c r="P693" s="2">
        <f t="shared" si="49"/>
        <v>18.375</v>
      </c>
      <c r="Q693" s="2"/>
      <c r="R693" s="12" t="s">
        <v>743</v>
      </c>
    </row>
    <row r="694" spans="1:18" x14ac:dyDescent="0.25">
      <c r="A694" s="12" t="str">
        <f t="shared" si="51"/>
        <v>64483636</v>
      </c>
      <c r="B694" s="12" t="str">
        <f t="shared" si="50"/>
        <v>64483 - Injections of anesthetic and/or steroid drug into lower or sacral spine nerve root using imaging guidance4</v>
      </c>
      <c r="C694" s="12">
        <f t="shared" si="52"/>
        <v>4</v>
      </c>
      <c r="D694" s="12" t="s">
        <v>549</v>
      </c>
      <c r="E694" s="12" t="s">
        <v>550</v>
      </c>
      <c r="F694" s="12">
        <v>636</v>
      </c>
      <c r="G694" s="12" t="s">
        <v>734</v>
      </c>
      <c r="H694" s="2">
        <v>71.400000000000006</v>
      </c>
      <c r="I694" s="2">
        <f t="shared" si="58"/>
        <v>47.123999999999995</v>
      </c>
      <c r="L694" s="2">
        <v>0</v>
      </c>
      <c r="M694" s="2">
        <v>0</v>
      </c>
      <c r="N694" s="2">
        <v>0</v>
      </c>
      <c r="O694" s="2">
        <v>40.799999999999997</v>
      </c>
      <c r="P694" s="2">
        <f t="shared" si="49"/>
        <v>49.980000000000004</v>
      </c>
      <c r="Q694" s="2"/>
      <c r="R694" s="12" t="s">
        <v>743</v>
      </c>
    </row>
    <row r="695" spans="1:18" x14ac:dyDescent="0.25">
      <c r="A695" s="12" t="str">
        <f t="shared" si="51"/>
        <v>64483637</v>
      </c>
      <c r="B695" s="12" t="str">
        <f t="shared" si="50"/>
        <v>64483 - Injections of anesthetic and/or steroid drug into lower or sacral spine nerve root using imaging guidance5</v>
      </c>
      <c r="C695" s="12">
        <f t="shared" si="52"/>
        <v>5</v>
      </c>
      <c r="D695" s="12" t="s">
        <v>549</v>
      </c>
      <c r="E695" s="12" t="s">
        <v>550</v>
      </c>
      <c r="F695" s="12">
        <v>637</v>
      </c>
      <c r="G695" s="12" t="s">
        <v>735</v>
      </c>
      <c r="H695" s="2">
        <v>25.200000000000003</v>
      </c>
      <c r="I695" s="2">
        <f t="shared" si="58"/>
        <v>16.632000000000001</v>
      </c>
      <c r="L695" s="2">
        <v>0</v>
      </c>
      <c r="M695" s="2">
        <v>0</v>
      </c>
      <c r="N695" s="2">
        <v>0</v>
      </c>
      <c r="O695" s="2">
        <v>14.399999999999999</v>
      </c>
      <c r="P695" s="2">
        <f t="shared" si="49"/>
        <v>17.64</v>
      </c>
      <c r="Q695" s="2"/>
      <c r="R695" s="12" t="s">
        <v>743</v>
      </c>
    </row>
    <row r="696" spans="1:18" x14ac:dyDescent="0.25">
      <c r="A696" s="12" t="str">
        <f t="shared" si="51"/>
        <v>66821N/A</v>
      </c>
      <c r="B696" s="12" t="str">
        <f t="shared" si="50"/>
        <v>66821 - Removal of recurring cataract in lens capsule using laser1</v>
      </c>
      <c r="C696" s="12">
        <f t="shared" si="52"/>
        <v>1</v>
      </c>
      <c r="D696" s="12" t="s">
        <v>551</v>
      </c>
      <c r="E696" s="12" t="s">
        <v>552</v>
      </c>
      <c r="F696" s="12" t="s">
        <v>725</v>
      </c>
      <c r="I696" s="2">
        <f t="shared" si="53"/>
        <v>0</v>
      </c>
      <c r="P696" s="2">
        <f t="shared" si="49"/>
        <v>0</v>
      </c>
      <c r="Q696" s="2"/>
      <c r="R696" s="12" t="s">
        <v>743</v>
      </c>
    </row>
    <row r="697" spans="1:18" x14ac:dyDescent="0.25">
      <c r="A697" s="12" t="str">
        <f t="shared" si="51"/>
        <v>66984N/A</v>
      </c>
      <c r="B697" s="12" t="str">
        <f t="shared" si="50"/>
        <v>66984 - Removal of cataract with insertion of lens1</v>
      </c>
      <c r="C697" s="12">
        <f t="shared" si="52"/>
        <v>1</v>
      </c>
      <c r="D697" s="12" t="s">
        <v>553</v>
      </c>
      <c r="E697" s="12" t="s">
        <v>554</v>
      </c>
      <c r="F697" s="12" t="s">
        <v>725</v>
      </c>
      <c r="I697" s="2">
        <f t="shared" si="53"/>
        <v>0</v>
      </c>
      <c r="P697" s="2">
        <f t="shared" si="49"/>
        <v>0</v>
      </c>
      <c r="Q697" s="2"/>
      <c r="R697" s="12" t="s">
        <v>743</v>
      </c>
    </row>
    <row r="698" spans="1:18" x14ac:dyDescent="0.25">
      <c r="A698" s="12" t="str">
        <f t="shared" si="51"/>
        <v>93452N/A</v>
      </c>
      <c r="B698" s="12" t="str">
        <f t="shared" si="50"/>
        <v>93452 - Insertion of catheter into left heart for diagnosis1</v>
      </c>
      <c r="C698" s="12">
        <f t="shared" si="52"/>
        <v>1</v>
      </c>
      <c r="D698" s="12" t="s">
        <v>555</v>
      </c>
      <c r="E698" s="12" t="s">
        <v>556</v>
      </c>
      <c r="F698" s="12" t="s">
        <v>725</v>
      </c>
      <c r="I698" s="2">
        <f t="shared" si="53"/>
        <v>0</v>
      </c>
      <c r="P698" s="2">
        <f t="shared" si="49"/>
        <v>0</v>
      </c>
      <c r="Q698" s="2"/>
      <c r="R698" s="12" t="s">
        <v>743</v>
      </c>
    </row>
    <row r="699" spans="1:18" x14ac:dyDescent="0.25">
      <c r="A699" s="12" t="str">
        <f t="shared" si="51"/>
        <v>1120011200</v>
      </c>
      <c r="B699" s="12" t="str">
        <f t="shared" si="50"/>
        <v>11200 - REMOVAL OF SKIN TAGS1</v>
      </c>
      <c r="C699" s="12">
        <f t="shared" si="52"/>
        <v>1</v>
      </c>
      <c r="D699" s="12">
        <v>11200</v>
      </c>
      <c r="E699" s="12" t="s">
        <v>557</v>
      </c>
      <c r="F699" s="12">
        <v>11200</v>
      </c>
      <c r="G699" s="12" t="s">
        <v>557</v>
      </c>
      <c r="H699" s="2">
        <v>153.30000000000001</v>
      </c>
      <c r="I699" s="2">
        <f t="shared" ref="I699:I723" si="59">H699*(1-0.34)</f>
        <v>101.178</v>
      </c>
      <c r="L699" s="2">
        <v>116.81</v>
      </c>
      <c r="M699" s="2">
        <v>116.81</v>
      </c>
      <c r="N699" s="2">
        <v>116.81</v>
      </c>
      <c r="O699" s="2">
        <v>116.44</v>
      </c>
      <c r="P699" s="2">
        <f t="shared" si="49"/>
        <v>107.31</v>
      </c>
      <c r="Q699" s="2">
        <v>0</v>
      </c>
      <c r="R699" s="12" t="s">
        <v>743</v>
      </c>
    </row>
    <row r="700" spans="1:18" x14ac:dyDescent="0.25">
      <c r="A700" s="12" t="str">
        <f t="shared" si="51"/>
        <v>1173011730</v>
      </c>
      <c r="B700" s="12" t="str">
        <f t="shared" si="50"/>
        <v>11730 - REMOVAL OF NAIL PLATE1</v>
      </c>
      <c r="C700" s="12">
        <f t="shared" si="52"/>
        <v>1</v>
      </c>
      <c r="D700" s="12">
        <v>11730</v>
      </c>
      <c r="E700" s="12" t="s">
        <v>558</v>
      </c>
      <c r="F700" s="12">
        <v>11730</v>
      </c>
      <c r="G700" s="12" t="s">
        <v>558</v>
      </c>
      <c r="H700" s="2">
        <v>173.25</v>
      </c>
      <c r="I700" s="2">
        <f t="shared" si="59"/>
        <v>114.34499999999998</v>
      </c>
      <c r="L700" s="2">
        <v>91.19</v>
      </c>
      <c r="M700" s="2">
        <v>91.19</v>
      </c>
      <c r="N700" s="2">
        <v>91.19</v>
      </c>
      <c r="O700" s="2">
        <v>132.44</v>
      </c>
      <c r="P700" s="2">
        <f t="shared" si="49"/>
        <v>121.27499999999999</v>
      </c>
      <c r="Q700" s="2">
        <v>0</v>
      </c>
      <c r="R700" s="12" t="s">
        <v>743</v>
      </c>
    </row>
    <row r="701" spans="1:18" x14ac:dyDescent="0.25">
      <c r="A701" s="12" t="str">
        <f t="shared" si="51"/>
        <v>1700017000</v>
      </c>
      <c r="B701" s="12" t="str">
        <f t="shared" si="50"/>
        <v>17000 - DESTROY BENIGN/PREMLG LESION1</v>
      </c>
      <c r="C701" s="12">
        <f t="shared" si="52"/>
        <v>1</v>
      </c>
      <c r="D701" s="12">
        <v>17000</v>
      </c>
      <c r="E701" s="12" t="s">
        <v>559</v>
      </c>
      <c r="F701" s="12">
        <v>17000</v>
      </c>
      <c r="G701" s="12" t="s">
        <v>559</v>
      </c>
      <c r="H701" s="2">
        <v>132.30000000000001</v>
      </c>
      <c r="I701" s="2">
        <f t="shared" si="59"/>
        <v>87.317999999999998</v>
      </c>
      <c r="L701" s="2">
        <v>85.07</v>
      </c>
      <c r="M701" s="2">
        <v>85.07</v>
      </c>
      <c r="N701" s="2">
        <v>85.07</v>
      </c>
      <c r="O701" s="2">
        <v>87.49</v>
      </c>
      <c r="P701" s="2">
        <f t="shared" si="49"/>
        <v>92.61</v>
      </c>
      <c r="Q701" s="2">
        <v>102.82</v>
      </c>
      <c r="R701" s="12" t="s">
        <v>743</v>
      </c>
    </row>
    <row r="702" spans="1:18" x14ac:dyDescent="0.25">
      <c r="A702" s="12" t="str">
        <f t="shared" si="51"/>
        <v>5415054150</v>
      </c>
      <c r="B702" s="12" t="str">
        <f t="shared" si="50"/>
        <v>54150 - CIRCUMCISION1</v>
      </c>
      <c r="C702" s="12">
        <f t="shared" si="52"/>
        <v>1</v>
      </c>
      <c r="D702" s="12">
        <v>54150</v>
      </c>
      <c r="E702" s="12" t="s">
        <v>560</v>
      </c>
      <c r="F702" s="12">
        <v>54150</v>
      </c>
      <c r="G702" s="12" t="s">
        <v>560</v>
      </c>
      <c r="H702" s="2">
        <v>292.95</v>
      </c>
      <c r="I702" s="2">
        <f t="shared" si="59"/>
        <v>193.34699999999998</v>
      </c>
      <c r="L702" s="2">
        <v>161.93</v>
      </c>
      <c r="M702" s="2">
        <v>161.93</v>
      </c>
      <c r="N702" s="2">
        <v>161.93</v>
      </c>
      <c r="O702" s="2">
        <v>207.5</v>
      </c>
      <c r="P702" s="2">
        <f t="shared" si="49"/>
        <v>205.06499999999997</v>
      </c>
      <c r="Q702" s="2">
        <v>0</v>
      </c>
      <c r="R702" s="12" t="s">
        <v>743</v>
      </c>
    </row>
    <row r="703" spans="1:18" x14ac:dyDescent="0.25">
      <c r="A703" s="12" t="str">
        <f t="shared" si="51"/>
        <v>5940959409</v>
      </c>
      <c r="B703" s="12" t="str">
        <f t="shared" si="50"/>
        <v>59409 - OBSTETRICAL CARE1</v>
      </c>
      <c r="C703" s="12">
        <f t="shared" si="52"/>
        <v>1</v>
      </c>
      <c r="D703" s="12">
        <v>59409</v>
      </c>
      <c r="E703" s="12" t="s">
        <v>561</v>
      </c>
      <c r="F703" s="12">
        <v>59409</v>
      </c>
      <c r="G703" s="12" t="s">
        <v>561</v>
      </c>
      <c r="H703" s="2">
        <v>1384.95</v>
      </c>
      <c r="I703" s="2">
        <f t="shared" si="59"/>
        <v>914.06699999999989</v>
      </c>
      <c r="L703" s="2">
        <v>1146.68</v>
      </c>
      <c r="M703" s="2">
        <v>1146.68</v>
      </c>
      <c r="N703" s="2">
        <v>1146.68</v>
      </c>
      <c r="O703" s="2">
        <v>1109.1300000000001</v>
      </c>
      <c r="P703" s="2">
        <f t="shared" si="49"/>
        <v>969.46499999999992</v>
      </c>
      <c r="Q703" s="2">
        <v>1305.73</v>
      </c>
      <c r="R703" s="12" t="s">
        <v>743</v>
      </c>
    </row>
    <row r="704" spans="1:18" x14ac:dyDescent="0.25">
      <c r="A704" s="12" t="str">
        <f t="shared" si="51"/>
        <v>5941059410</v>
      </c>
      <c r="B704" s="12" t="str">
        <f t="shared" si="50"/>
        <v>59410 - OBSTETRICAL CARE1</v>
      </c>
      <c r="C704" s="12">
        <f t="shared" si="52"/>
        <v>1</v>
      </c>
      <c r="D704" s="12">
        <v>59410</v>
      </c>
      <c r="E704" s="12" t="s">
        <v>561</v>
      </c>
      <c r="F704" s="12">
        <v>59410</v>
      </c>
      <c r="G704" s="12" t="s">
        <v>561</v>
      </c>
      <c r="H704" s="2">
        <v>1753.5</v>
      </c>
      <c r="I704" s="2">
        <f t="shared" si="59"/>
        <v>1157.31</v>
      </c>
      <c r="L704" s="2">
        <v>1467.65</v>
      </c>
      <c r="M704" s="2">
        <v>1467.65</v>
      </c>
      <c r="N704" s="2">
        <v>1467.65</v>
      </c>
      <c r="O704" s="2">
        <v>1413.59</v>
      </c>
      <c r="P704" s="2">
        <f t="shared" si="49"/>
        <v>1227.4499999999998</v>
      </c>
      <c r="Q704" s="2">
        <v>0</v>
      </c>
      <c r="R704" s="12" t="s">
        <v>743</v>
      </c>
    </row>
    <row r="705" spans="1:18" x14ac:dyDescent="0.25">
      <c r="A705" s="12" t="str">
        <f t="shared" si="51"/>
        <v>5942559425</v>
      </c>
      <c r="B705" s="12" t="str">
        <f t="shared" si="50"/>
        <v>59425 - ANTEPARTUM CARE 4-6 VISITS1</v>
      </c>
      <c r="C705" s="12">
        <f t="shared" si="52"/>
        <v>1</v>
      </c>
      <c r="D705" s="12">
        <v>59425</v>
      </c>
      <c r="E705" s="12" t="s">
        <v>562</v>
      </c>
      <c r="F705" s="12">
        <v>59425</v>
      </c>
      <c r="G705" s="12" t="s">
        <v>562</v>
      </c>
      <c r="H705" s="2">
        <v>852.6</v>
      </c>
      <c r="I705" s="2">
        <f t="shared" si="59"/>
        <v>562.71599999999989</v>
      </c>
      <c r="L705" s="2">
        <v>567.94000000000005</v>
      </c>
      <c r="M705" s="2">
        <v>567.94000000000005</v>
      </c>
      <c r="N705" s="2">
        <v>567.94000000000005</v>
      </c>
      <c r="O705" s="2">
        <v>610.16999999999996</v>
      </c>
      <c r="P705" s="2">
        <f t="shared" si="49"/>
        <v>596.81999999999994</v>
      </c>
      <c r="Q705" s="2">
        <v>542.23</v>
      </c>
      <c r="R705" s="12" t="s">
        <v>743</v>
      </c>
    </row>
    <row r="706" spans="1:18" x14ac:dyDescent="0.25">
      <c r="A706" s="12" t="str">
        <f t="shared" si="51"/>
        <v>5942659426</v>
      </c>
      <c r="B706" s="12" t="str">
        <f t="shared" si="50"/>
        <v>59426 - ANTEPARTUM CARE ONLY1</v>
      </c>
      <c r="C706" s="12">
        <f t="shared" si="52"/>
        <v>1</v>
      </c>
      <c r="D706" s="12">
        <v>59426</v>
      </c>
      <c r="E706" s="12" t="s">
        <v>563</v>
      </c>
      <c r="F706" s="12">
        <v>59426</v>
      </c>
      <c r="G706" s="12" t="s">
        <v>563</v>
      </c>
      <c r="H706" s="2">
        <v>1526.7</v>
      </c>
      <c r="I706" s="2">
        <f t="shared" si="59"/>
        <v>1007.622</v>
      </c>
      <c r="L706" s="2">
        <v>1003.1</v>
      </c>
      <c r="M706" s="2">
        <v>1003.1</v>
      </c>
      <c r="N706" s="2">
        <v>1003.1</v>
      </c>
      <c r="O706" s="2">
        <v>1093.46</v>
      </c>
      <c r="P706" s="2">
        <f t="shared" ref="P706:P713" si="60">H706*0.7</f>
        <v>1068.69</v>
      </c>
      <c r="Q706" s="2">
        <v>0</v>
      </c>
      <c r="R706" s="12" t="s">
        <v>743</v>
      </c>
    </row>
    <row r="707" spans="1:18" x14ac:dyDescent="0.25">
      <c r="A707" s="12" t="str">
        <f t="shared" si="51"/>
        <v>5951459514</v>
      </c>
      <c r="B707" s="12" t="str">
        <f t="shared" ref="B707:B723" si="61">D707&amp;" - "&amp;E707&amp;C707</f>
        <v>59514 - CESAREAN DELIVERY ONLY1</v>
      </c>
      <c r="C707" s="12">
        <f t="shared" si="52"/>
        <v>1</v>
      </c>
      <c r="D707" s="12">
        <v>59514</v>
      </c>
      <c r="E707" s="12" t="s">
        <v>564</v>
      </c>
      <c r="F707" s="12">
        <v>59514</v>
      </c>
      <c r="G707" s="12" t="s">
        <v>564</v>
      </c>
      <c r="H707" s="2">
        <v>1569.75</v>
      </c>
      <c r="I707" s="2">
        <f t="shared" si="59"/>
        <v>1036.0349999999999</v>
      </c>
      <c r="L707" s="2">
        <v>1288.94</v>
      </c>
      <c r="M707" s="2">
        <v>1288.94</v>
      </c>
      <c r="N707" s="2">
        <v>1288.94</v>
      </c>
      <c r="O707" s="2">
        <v>1245.01</v>
      </c>
      <c r="P707" s="2">
        <f t="shared" si="60"/>
        <v>1098.8249999999998</v>
      </c>
      <c r="Q707" s="2">
        <v>0</v>
      </c>
      <c r="R707" s="12" t="s">
        <v>743</v>
      </c>
    </row>
    <row r="708" spans="1:18" x14ac:dyDescent="0.25">
      <c r="A708" s="12" t="str">
        <f t="shared" ref="A708:A723" si="62">D708&amp;F708</f>
        <v>5961259612</v>
      </c>
      <c r="B708" s="12" t="str">
        <f t="shared" si="61"/>
        <v>59612 - VBAC DELIVERY ONLY1</v>
      </c>
      <c r="C708" s="12">
        <f t="shared" ref="C708:C723" si="63">IF(D708=D707,1+C707,1)</f>
        <v>1</v>
      </c>
      <c r="D708" s="12">
        <v>59612</v>
      </c>
      <c r="E708" s="12" t="s">
        <v>565</v>
      </c>
      <c r="F708" s="12">
        <v>59612</v>
      </c>
      <c r="G708" s="12" t="s">
        <v>565</v>
      </c>
      <c r="H708" s="2">
        <v>1723.0500000000002</v>
      </c>
      <c r="I708" s="2">
        <f t="shared" si="59"/>
        <v>1137.213</v>
      </c>
      <c r="L708" s="2">
        <v>1286.73</v>
      </c>
      <c r="M708" s="2">
        <v>1286.73</v>
      </c>
      <c r="N708" s="2">
        <v>1286.73</v>
      </c>
      <c r="O708" s="2">
        <v>1241.93</v>
      </c>
      <c r="P708" s="2">
        <f t="shared" si="60"/>
        <v>1206.135</v>
      </c>
      <c r="Q708" s="2">
        <v>0</v>
      </c>
      <c r="R708" s="12" t="s">
        <v>743</v>
      </c>
    </row>
    <row r="709" spans="1:18" x14ac:dyDescent="0.25">
      <c r="A709" s="12" t="str">
        <f t="shared" si="62"/>
        <v>5961459614</v>
      </c>
      <c r="B709" s="12" t="str">
        <f t="shared" si="61"/>
        <v>59614 - VBAC CARE AFTER DELIVERY1</v>
      </c>
      <c r="C709" s="12">
        <f t="shared" si="63"/>
        <v>1</v>
      </c>
      <c r="D709" s="12">
        <v>59614</v>
      </c>
      <c r="E709" s="12" t="s">
        <v>566</v>
      </c>
      <c r="F709" s="12">
        <v>59614</v>
      </c>
      <c r="G709" s="12" t="s">
        <v>566</v>
      </c>
      <c r="H709" s="2">
        <v>2131.5</v>
      </c>
      <c r="I709" s="2">
        <f t="shared" si="59"/>
        <v>1406.7899999999997</v>
      </c>
      <c r="L709" s="2">
        <v>1596.08</v>
      </c>
      <c r="M709" s="2">
        <v>1596.08</v>
      </c>
      <c r="N709" s="2">
        <v>1596.08</v>
      </c>
      <c r="O709" s="2">
        <v>1544.4</v>
      </c>
      <c r="P709" s="2">
        <f t="shared" si="60"/>
        <v>1492.05</v>
      </c>
      <c r="Q709" s="2">
        <v>1823.62</v>
      </c>
      <c r="R709" s="12" t="s">
        <v>743</v>
      </c>
    </row>
    <row r="710" spans="1:18" x14ac:dyDescent="0.25">
      <c r="A710" s="12" t="str">
        <f t="shared" si="62"/>
        <v>6920969209</v>
      </c>
      <c r="B710" s="12" t="str">
        <f t="shared" si="61"/>
        <v>69209 - REMOVE IMPACTED EAR WAX UNI1</v>
      </c>
      <c r="C710" s="12">
        <f t="shared" si="63"/>
        <v>1</v>
      </c>
      <c r="D710" s="12">
        <v>69209</v>
      </c>
      <c r="E710" s="12" t="s">
        <v>567</v>
      </c>
      <c r="F710" s="12">
        <v>69209</v>
      </c>
      <c r="G710" s="12" t="s">
        <v>567</v>
      </c>
      <c r="H710" s="2">
        <v>90.3</v>
      </c>
      <c r="I710" s="2">
        <f t="shared" si="59"/>
        <v>59.597999999999992</v>
      </c>
      <c r="L710" s="2">
        <v>21.18</v>
      </c>
      <c r="M710" s="2">
        <v>21.18</v>
      </c>
      <c r="N710" s="2">
        <v>21.18</v>
      </c>
      <c r="O710" s="2">
        <v>16.100000000000001</v>
      </c>
      <c r="P710" s="2">
        <f t="shared" si="60"/>
        <v>63.209999999999994</v>
      </c>
      <c r="Q710" s="2">
        <v>14.850000000000001</v>
      </c>
      <c r="R710" s="12" t="s">
        <v>743</v>
      </c>
    </row>
    <row r="711" spans="1:18" x14ac:dyDescent="0.25">
      <c r="A711" s="12" t="str">
        <f t="shared" si="62"/>
        <v>7680176801</v>
      </c>
      <c r="B711" s="12" t="str">
        <f t="shared" si="61"/>
        <v>76801 - OB US &lt; 14 WKS, SINGLE FETUS1</v>
      </c>
      <c r="C711" s="12">
        <f t="shared" si="63"/>
        <v>1</v>
      </c>
      <c r="D711" s="12">
        <v>76801</v>
      </c>
      <c r="E711" s="12" t="s">
        <v>568</v>
      </c>
      <c r="F711" s="12">
        <v>76801</v>
      </c>
      <c r="G711" s="12" t="s">
        <v>568</v>
      </c>
      <c r="H711" s="2">
        <v>247.8</v>
      </c>
      <c r="I711" s="2">
        <f t="shared" si="59"/>
        <v>163.548</v>
      </c>
      <c r="L711" s="2">
        <v>174.45</v>
      </c>
      <c r="M711" s="2">
        <v>174.45</v>
      </c>
      <c r="N711" s="2">
        <v>174.45</v>
      </c>
      <c r="O711" s="2">
        <v>164.14</v>
      </c>
      <c r="P711" s="2">
        <f t="shared" si="60"/>
        <v>173.46</v>
      </c>
      <c r="Q711" s="2">
        <v>169.58230769230769</v>
      </c>
      <c r="R711" s="12" t="s">
        <v>743</v>
      </c>
    </row>
    <row r="712" spans="1:18" x14ac:dyDescent="0.25">
      <c r="A712" s="12" t="str">
        <f t="shared" si="62"/>
        <v>8100581005</v>
      </c>
      <c r="B712" s="12" t="str">
        <f t="shared" si="61"/>
        <v>81005 - URINALYSIS1</v>
      </c>
      <c r="C712" s="12">
        <f t="shared" si="63"/>
        <v>1</v>
      </c>
      <c r="D712" s="12">
        <v>81005</v>
      </c>
      <c r="E712" s="12" t="s">
        <v>569</v>
      </c>
      <c r="F712" s="12">
        <v>81005</v>
      </c>
      <c r="G712" s="12" t="s">
        <v>569</v>
      </c>
      <c r="H712" s="2">
        <v>13.65</v>
      </c>
      <c r="I712" s="2">
        <f t="shared" si="59"/>
        <v>9.0089999999999986</v>
      </c>
      <c r="L712" s="2">
        <v>0</v>
      </c>
      <c r="M712" s="2">
        <v>0</v>
      </c>
      <c r="N712" s="2">
        <v>0</v>
      </c>
      <c r="O712" s="2">
        <v>1.95</v>
      </c>
      <c r="P712" s="2">
        <f t="shared" si="60"/>
        <v>9.5549999999999997</v>
      </c>
      <c r="Q712" s="2">
        <v>0</v>
      </c>
      <c r="R712" s="12" t="s">
        <v>743</v>
      </c>
    </row>
    <row r="713" spans="1:18" x14ac:dyDescent="0.25">
      <c r="A713" s="12" t="str">
        <f t="shared" si="62"/>
        <v>8643086430</v>
      </c>
      <c r="B713" s="12" t="str">
        <f t="shared" si="61"/>
        <v>86430 - RHEUMATOID FACTOR TEST1</v>
      </c>
      <c r="C713" s="12">
        <f t="shared" si="63"/>
        <v>1</v>
      </c>
      <c r="D713" s="12">
        <v>86430</v>
      </c>
      <c r="E713" s="12" t="s">
        <v>570</v>
      </c>
      <c r="F713" s="12">
        <v>86430</v>
      </c>
      <c r="G713" s="12" t="s">
        <v>570</v>
      </c>
      <c r="H713" s="2">
        <v>44.1</v>
      </c>
      <c r="I713" s="2">
        <f t="shared" si="59"/>
        <v>29.105999999999998</v>
      </c>
      <c r="L713" s="2">
        <v>6.93</v>
      </c>
      <c r="M713" s="2">
        <v>6.93</v>
      </c>
      <c r="N713" s="2">
        <v>6.93</v>
      </c>
      <c r="O713" s="2">
        <v>5.53</v>
      </c>
      <c r="P713" s="2">
        <f t="shared" si="60"/>
        <v>30.869999999999997</v>
      </c>
      <c r="Q713" s="2">
        <v>0</v>
      </c>
      <c r="R713" s="12" t="s">
        <v>743</v>
      </c>
    </row>
    <row r="714" spans="1:18" x14ac:dyDescent="0.25">
      <c r="A714" s="12" t="str">
        <f t="shared" si="62"/>
        <v>9938199381</v>
      </c>
      <c r="B714" s="12" t="str">
        <f t="shared" si="61"/>
        <v>99381 -  Preventive Care New Pt. Age less than 1 Year 1</v>
      </c>
      <c r="C714" s="12">
        <f t="shared" si="63"/>
        <v>1</v>
      </c>
      <c r="D714" s="12">
        <v>99381</v>
      </c>
      <c r="E714" s="12" t="s">
        <v>571</v>
      </c>
      <c r="F714" s="12">
        <v>99381</v>
      </c>
      <c r="G714" s="12" t="s">
        <v>571</v>
      </c>
      <c r="H714" s="2">
        <v>151.20000000000002</v>
      </c>
      <c r="I714" s="2">
        <f t="shared" si="59"/>
        <v>99.792000000000002</v>
      </c>
      <c r="L714" s="2">
        <v>99.02</v>
      </c>
      <c r="M714" s="2">
        <v>99.02</v>
      </c>
      <c r="N714" s="2">
        <v>99.02</v>
      </c>
      <c r="O714" s="2">
        <v>134.12</v>
      </c>
      <c r="P714" s="2">
        <v>81.13</v>
      </c>
      <c r="Q714" s="2" t="s">
        <v>739</v>
      </c>
      <c r="R714" s="12" t="s">
        <v>743</v>
      </c>
    </row>
    <row r="715" spans="1:18" x14ac:dyDescent="0.25">
      <c r="A715" s="12" t="str">
        <f t="shared" si="62"/>
        <v>9938299382</v>
      </c>
      <c r="B715" s="12" t="str">
        <f t="shared" si="61"/>
        <v>99382 -  Preventive Care New Pt. Age 1-4 1</v>
      </c>
      <c r="C715" s="12">
        <f t="shared" si="63"/>
        <v>1</v>
      </c>
      <c r="D715" s="12">
        <v>99382</v>
      </c>
      <c r="E715" s="12" t="s">
        <v>572</v>
      </c>
      <c r="F715" s="12">
        <v>99382</v>
      </c>
      <c r="G715" s="12" t="s">
        <v>572</v>
      </c>
      <c r="H715" s="2">
        <v>157.5</v>
      </c>
      <c r="I715" s="2">
        <f t="shared" si="59"/>
        <v>103.94999999999999</v>
      </c>
      <c r="L715" s="2">
        <v>106.11</v>
      </c>
      <c r="M715" s="2">
        <v>106.11</v>
      </c>
      <c r="N715" s="2">
        <v>106.11</v>
      </c>
      <c r="O715" s="2">
        <v>140.26</v>
      </c>
      <c r="P715" s="2">
        <v>92.81</v>
      </c>
      <c r="Q715" s="2" t="s">
        <v>739</v>
      </c>
      <c r="R715" s="12" t="s">
        <v>743</v>
      </c>
    </row>
    <row r="716" spans="1:18" x14ac:dyDescent="0.25">
      <c r="A716" s="12" t="str">
        <f t="shared" si="62"/>
        <v>9938499384</v>
      </c>
      <c r="B716" s="12" t="str">
        <f t="shared" si="61"/>
        <v>99384 -  Preventive Care New Pt. Age 12-17 1</v>
      </c>
      <c r="C716" s="12">
        <f t="shared" si="63"/>
        <v>1</v>
      </c>
      <c r="D716" s="12">
        <v>99384</v>
      </c>
      <c r="E716" s="12" t="s">
        <v>573</v>
      </c>
      <c r="F716" s="12">
        <v>99384</v>
      </c>
      <c r="G716" s="12" t="s">
        <v>573</v>
      </c>
      <c r="H716" s="2">
        <v>185.85</v>
      </c>
      <c r="I716" s="2">
        <f t="shared" si="59"/>
        <v>122.66099999999999</v>
      </c>
      <c r="L716" s="2">
        <v>131.03</v>
      </c>
      <c r="M716" s="2">
        <v>131.03</v>
      </c>
      <c r="N716" s="2">
        <v>131.03</v>
      </c>
      <c r="O716" s="2">
        <v>165.78</v>
      </c>
      <c r="P716" s="2">
        <v>104.71</v>
      </c>
      <c r="Q716" s="2" t="s">
        <v>739</v>
      </c>
      <c r="R716" s="12" t="s">
        <v>743</v>
      </c>
    </row>
    <row r="717" spans="1:18" x14ac:dyDescent="0.25">
      <c r="A717" s="12" t="str">
        <f t="shared" si="62"/>
        <v>9939199391</v>
      </c>
      <c r="B717" s="12" t="str">
        <f t="shared" si="61"/>
        <v>99391 -  Preventive Care Est. Pt. Age less than 1 Year 1</v>
      </c>
      <c r="C717" s="12">
        <f t="shared" si="63"/>
        <v>1</v>
      </c>
      <c r="D717" s="12">
        <v>99391</v>
      </c>
      <c r="E717" s="12" t="s">
        <v>574</v>
      </c>
      <c r="F717" s="12">
        <v>99391</v>
      </c>
      <c r="G717" s="12" t="s">
        <v>574</v>
      </c>
      <c r="H717" s="2">
        <v>143.85</v>
      </c>
      <c r="I717" s="2">
        <f t="shared" si="59"/>
        <v>94.940999999999988</v>
      </c>
      <c r="L717" s="2">
        <v>90.36</v>
      </c>
      <c r="M717" s="2">
        <v>90.36</v>
      </c>
      <c r="N717" s="2">
        <v>90.36</v>
      </c>
      <c r="O717" s="2">
        <v>120.51</v>
      </c>
      <c r="P717" s="2">
        <v>69.66</v>
      </c>
      <c r="Q717" s="2" t="s">
        <v>739</v>
      </c>
      <c r="R717" s="12" t="s">
        <v>743</v>
      </c>
    </row>
    <row r="718" spans="1:18" x14ac:dyDescent="0.25">
      <c r="A718" s="12" t="str">
        <f t="shared" si="62"/>
        <v>9939299392</v>
      </c>
      <c r="B718" s="12" t="str">
        <f t="shared" si="61"/>
        <v>99392 -  Preventive Care Est. Pt. Age 1-4 1</v>
      </c>
      <c r="C718" s="12">
        <f t="shared" si="63"/>
        <v>1</v>
      </c>
      <c r="D718" s="12">
        <v>99392</v>
      </c>
      <c r="E718" s="12" t="s">
        <v>575</v>
      </c>
      <c r="F718" s="12">
        <v>99392</v>
      </c>
      <c r="G718" s="12" t="s">
        <v>575</v>
      </c>
      <c r="H718" s="2">
        <v>153.30000000000001</v>
      </c>
      <c r="I718" s="2">
        <f t="shared" si="59"/>
        <v>101.178</v>
      </c>
      <c r="L718" s="2">
        <v>99.02</v>
      </c>
      <c r="M718" s="2">
        <v>99.02</v>
      </c>
      <c r="N718" s="2">
        <v>99.02</v>
      </c>
      <c r="O718" s="2">
        <v>128.86000000000001</v>
      </c>
      <c r="P718" s="2">
        <v>81.13</v>
      </c>
      <c r="Q718" s="2" t="s">
        <v>739</v>
      </c>
      <c r="R718" s="12" t="s">
        <v>743</v>
      </c>
    </row>
    <row r="719" spans="1:18" x14ac:dyDescent="0.25">
      <c r="A719" s="12" t="str">
        <f t="shared" si="62"/>
        <v>9939399393</v>
      </c>
      <c r="B719" s="12" t="str">
        <f t="shared" si="61"/>
        <v>99393 -  Preventive Care Est. Pt. Age 5-11 1</v>
      </c>
      <c r="C719" s="12">
        <f t="shared" si="63"/>
        <v>1</v>
      </c>
      <c r="D719" s="12">
        <v>99393</v>
      </c>
      <c r="E719" s="12" t="s">
        <v>576</v>
      </c>
      <c r="F719" s="12">
        <v>99393</v>
      </c>
      <c r="G719" s="12" t="s">
        <v>576</v>
      </c>
      <c r="H719" s="2">
        <v>153.30000000000001</v>
      </c>
      <c r="I719" s="2">
        <f t="shared" si="59"/>
        <v>101.178</v>
      </c>
      <c r="L719" s="2">
        <v>99.02</v>
      </c>
      <c r="M719" s="2">
        <v>99.02</v>
      </c>
      <c r="N719" s="2">
        <v>99.02</v>
      </c>
      <c r="O719" s="2">
        <v>128.44999999999999</v>
      </c>
      <c r="P719" s="2">
        <v>81.13</v>
      </c>
      <c r="Q719" s="2" t="s">
        <v>739</v>
      </c>
      <c r="R719" s="12" t="s">
        <v>743</v>
      </c>
    </row>
    <row r="720" spans="1:18" x14ac:dyDescent="0.25">
      <c r="A720" s="12" t="str">
        <f t="shared" si="62"/>
        <v>9939499394</v>
      </c>
      <c r="B720" s="12" t="str">
        <f t="shared" si="61"/>
        <v>99394 -  Preventive Care Est Pt. Age 12-17 1</v>
      </c>
      <c r="C720" s="12">
        <f t="shared" si="63"/>
        <v>1</v>
      </c>
      <c r="D720" s="12">
        <v>99394</v>
      </c>
      <c r="E720" s="12" t="s">
        <v>577</v>
      </c>
      <c r="F720" s="12">
        <v>99394</v>
      </c>
      <c r="G720" s="12" t="s">
        <v>577</v>
      </c>
      <c r="H720" s="2">
        <v>169.05</v>
      </c>
      <c r="I720" s="2">
        <f t="shared" si="59"/>
        <v>111.57299999999999</v>
      </c>
      <c r="L720" s="2">
        <v>112.67</v>
      </c>
      <c r="M720" s="2">
        <v>112.67</v>
      </c>
      <c r="N720" s="2">
        <v>112.67</v>
      </c>
      <c r="O720" s="2">
        <v>141.28</v>
      </c>
      <c r="P720" s="2">
        <v>92.81</v>
      </c>
      <c r="Q720" s="2" t="s">
        <v>739</v>
      </c>
      <c r="R720" s="12" t="s">
        <v>743</v>
      </c>
    </row>
    <row r="721" spans="1:18" x14ac:dyDescent="0.25">
      <c r="A721" s="12" t="str">
        <f t="shared" si="62"/>
        <v>9939599395</v>
      </c>
      <c r="B721" s="12" t="str">
        <f t="shared" si="61"/>
        <v>99395 -  Preventive Care Est Pt. Age 18-39 1</v>
      </c>
      <c r="C721" s="12">
        <f t="shared" si="63"/>
        <v>1</v>
      </c>
      <c r="D721" s="12">
        <v>99395</v>
      </c>
      <c r="E721" s="12" t="s">
        <v>578</v>
      </c>
      <c r="F721" s="12">
        <v>99395</v>
      </c>
      <c r="G721" s="12" t="s">
        <v>578</v>
      </c>
      <c r="H721" s="2">
        <v>172.20000000000002</v>
      </c>
      <c r="I721" s="2">
        <f t="shared" si="59"/>
        <v>113.652</v>
      </c>
      <c r="L721" s="2">
        <v>115.85</v>
      </c>
      <c r="M721" s="2">
        <v>115.85</v>
      </c>
      <c r="N721" s="2">
        <v>115.85</v>
      </c>
      <c r="O721" s="2">
        <v>144.68</v>
      </c>
      <c r="P721" s="2">
        <v>92.81</v>
      </c>
      <c r="Q721" s="2">
        <v>127.9</v>
      </c>
      <c r="R721" s="12" t="s">
        <v>743</v>
      </c>
    </row>
    <row r="722" spans="1:18" x14ac:dyDescent="0.25">
      <c r="A722" s="12" t="str">
        <f t="shared" si="62"/>
        <v>9939699396</v>
      </c>
      <c r="B722" s="12" t="str">
        <f t="shared" si="61"/>
        <v>99396 -  Preventive Care Est Pt. Age 40-64 1</v>
      </c>
      <c r="C722" s="12">
        <f t="shared" si="63"/>
        <v>1</v>
      </c>
      <c r="D722" s="12">
        <v>99396</v>
      </c>
      <c r="E722" s="12" t="s">
        <v>579</v>
      </c>
      <c r="F722" s="12">
        <v>99396</v>
      </c>
      <c r="G722" s="12" t="s">
        <v>579</v>
      </c>
      <c r="H722" s="2">
        <v>184.8</v>
      </c>
      <c r="I722" s="2">
        <f t="shared" si="59"/>
        <v>121.96799999999999</v>
      </c>
      <c r="L722" s="2">
        <v>125.47</v>
      </c>
      <c r="M722" s="2">
        <v>125.47</v>
      </c>
      <c r="N722" s="2">
        <v>125.47</v>
      </c>
      <c r="O722" s="2">
        <v>154.62</v>
      </c>
      <c r="P722" s="2">
        <v>104.71</v>
      </c>
      <c r="Q722" s="2">
        <v>143.56</v>
      </c>
      <c r="R722" s="12" t="s">
        <v>743</v>
      </c>
    </row>
    <row r="723" spans="1:18" x14ac:dyDescent="0.25">
      <c r="A723" s="12" t="str">
        <f t="shared" si="62"/>
        <v>9939799397</v>
      </c>
      <c r="B723" s="12" t="str">
        <f t="shared" si="61"/>
        <v>99397 -  Preventive Care Est Pt. Age 65 and over 1</v>
      </c>
      <c r="C723" s="12">
        <f t="shared" si="63"/>
        <v>1</v>
      </c>
      <c r="D723" s="12">
        <v>99397</v>
      </c>
      <c r="E723" s="12" t="s">
        <v>580</v>
      </c>
      <c r="F723" s="12">
        <v>99397</v>
      </c>
      <c r="G723" s="12" t="s">
        <v>580</v>
      </c>
      <c r="H723" s="2">
        <v>185.85</v>
      </c>
      <c r="I723" s="2">
        <f t="shared" si="59"/>
        <v>122.66099999999999</v>
      </c>
      <c r="L723" s="2">
        <v>131.03</v>
      </c>
      <c r="M723" s="2">
        <v>131.03</v>
      </c>
      <c r="N723" s="2">
        <v>131.03</v>
      </c>
      <c r="O723" s="2">
        <v>166.18</v>
      </c>
      <c r="P723" s="2">
        <v>116.89</v>
      </c>
      <c r="Q723" s="2" t="s">
        <v>739</v>
      </c>
      <c r="R723" s="12" t="s">
        <v>743</v>
      </c>
    </row>
    <row r="726" spans="1:18" x14ac:dyDescent="0.25">
      <c r="G726" s="28"/>
    </row>
  </sheetData>
  <autoFilter ref="A2:R7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Estimate</vt:lpstr>
      <vt:lpstr>NOTES</vt:lpstr>
      <vt:lpstr>List</vt:lpstr>
      <vt:lpstr>Shoppable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Smith</dc:creator>
  <cp:lastModifiedBy>Andrea Smith</cp:lastModifiedBy>
  <cp:lastPrinted>2021-01-23T02:19:59Z</cp:lastPrinted>
  <dcterms:created xsi:type="dcterms:W3CDTF">2021-01-08T18:29:51Z</dcterms:created>
  <dcterms:modified xsi:type="dcterms:W3CDTF">2022-09-18T14:37:58Z</dcterms:modified>
</cp:coreProperties>
</file>